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0560" activeTab="0"/>
  </bookViews>
  <sheets>
    <sheet name="06.06.2019" sheetId="1" r:id="rId1"/>
  </sheets>
  <definedNames>
    <definedName name="_xlnm.Print_Area" localSheetId="0">'06.06.2019'!$A$1:$F$59</definedName>
  </definedNames>
  <calcPr fullCalcOnLoad="1"/>
</workbook>
</file>

<file path=xl/sharedStrings.xml><?xml version="1.0" encoding="utf-8"?>
<sst xmlns="http://schemas.openxmlformats.org/spreadsheetml/2006/main" count="68" uniqueCount="64">
  <si>
    <t>Приложение № 2</t>
  </si>
  <si>
    <t xml:space="preserve">к решению Воронежской </t>
  </si>
  <si>
    <t>городской Думы</t>
  </si>
  <si>
    <t>ИСТОЧНИКИ ВНУТРЕННЕГО ФИНАНСИРОВАНИЯ ДЕФИЦИТА БЮДЖЕТА 
ГОРОДСКОГО ОКРУГА ГОРОД ВОРОНЕЖ НА 2019 ГОД И НА ПЛАНОВЫЙ ПЕРИОД 2020 И 2021 ГОДОВ</t>
  </si>
  <si>
    <t>тыс. рублей</t>
  </si>
  <si>
    <t>№ 
п/п</t>
  </si>
  <si>
    <t>Наименование источников внутреннего финансирования бюджета</t>
  </si>
  <si>
    <t>Код бюджетной 
классификации</t>
  </si>
  <si>
    <t>2019 год</t>
  </si>
  <si>
    <t>2020 год</t>
  </si>
  <si>
    <t>2021 год</t>
  </si>
  <si>
    <t>Кредиты кредитных организаций  в валюте Российской Федерации</t>
  </si>
  <si>
    <t>000 01 02 00 00 00 0000 000</t>
  </si>
  <si>
    <t>Получение кредитов от кредитных организаций</t>
  </si>
  <si>
    <t>в валюте Российской Федерации</t>
  </si>
  <si>
    <t>000 01 02 00 00 00 0000 700</t>
  </si>
  <si>
    <t>Получение кредитов от кредитных организаций бюджетами городских округов</t>
  </si>
  <si>
    <t>000 01 02 00 00 04 0000 710</t>
  </si>
  <si>
    <t xml:space="preserve"> в валюте Российской Федерации</t>
  </si>
  <si>
    <t>Погашение кредитов, предоставленных кредитными организациями</t>
  </si>
  <si>
    <t>000 01 02 00 00 00 0000 800</t>
  </si>
  <si>
    <t>Погашение бюджетами городских округов кредитов от кредитных организаций</t>
  </si>
  <si>
    <t>000 01 02 00 00 04 0000 810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</si>
  <si>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</si>
  <si>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</si>
  <si>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</si>
  <si>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</si>
  <si>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</si>
  <si>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000 01 03 00 00 04 0000 710</t>
  </si>
  <si>
    <t>из них бюджетные кредиты на пополнение остатков средств на счетах местных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</si>
  <si>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</si>
  <si>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</si>
  <si>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</si>
  <si>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000 01 03 00 00 04 0000 810</t>
  </si>
  <si>
    <t>бюджетный кредит на дороги (1077)</t>
  </si>
  <si>
    <t>бюджетный кредит, полученный в 2018 году на частичное покрытие дефицита</t>
  </si>
  <si>
    <t>бюджетный кредит, полученный в 2019 году на покрытие временного кассового разрыва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</si>
  <si>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</si>
  <si>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</si>
  <si>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муниципальных гарантий городских округов в валюте
Российской Федерации в случае, если исполнение гарантом 
муниципальных гарантий ведет к возникновению права регрессного
требования гаранта к принципалу либо обусловлено уступкой гаранту прав требования бенефициара к принципалу</t>
  </si>
  <si>
    <t>000 01 06 04 00 04 0000 810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</si>
  <si>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</si>
  <si>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</si>
  <si>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юридическим лицам в валюте Российской Федерации</t>
  </si>
  <si>
    <t>000 01 06 05 01 00 0000 600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</si>
  <si>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</si>
  <si>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</si>
  <si>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>Изменение остатков средств на счетах по учету средств бюджетов</t>
  </si>
  <si>
    <t>000 01 05 00 00 00 0000    000</t>
  </si>
  <si>
    <t>Увеличение прочих остатков денежных средств бюджетов городских округов</t>
  </si>
  <si>
    <t>000 01 05 02 01 04 0000    510</t>
  </si>
  <si>
    <t>Уменьшение прочих остатков денежных средств бюджетов городских округов</t>
  </si>
  <si>
    <t>000 01 05 02 01 04 0000    610</t>
  </si>
  <si>
    <t xml:space="preserve">ИТОГО "ИСТОЧНИКИ  ВНУТРЕННЕГО ФИНАНСИРОВАНИЯ </t>
  </si>
  <si>
    <t>000 01 00 00 00 00 0000 000</t>
  </si>
  <si>
    <t>ДЕФИЦИТА БЮДЖЕТА"</t>
  </si>
  <si>
    <t>Председатель Воронежской</t>
  </si>
  <si>
    <t>В.Ф. Ходырев</t>
  </si>
  <si>
    <t>«Приложение № 3 к решению Воронежской городской Думы от 19.12.2018 № 1027-IV
«О бюджете городского округа город Воронеж на 2019 год и на плановый период 2020 и 2021 годов»</t>
  </si>
  <si>
    <t>».</t>
  </si>
  <si>
    <t xml:space="preserve">                                         Глава городского округа</t>
  </si>
  <si>
    <t xml:space="preserve">                                         город Воронеж                                                                                                                                                                   </t>
  </si>
  <si>
    <t xml:space="preserve">                                                             В.Ю. Кстенин</t>
  </si>
  <si>
    <t>от  26.06.2019 № 1162-IV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</si>
</sst>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(* #,##0.00_);_(* \(#,##0.00\);_(* &quot;-&quot;??_);_(@_)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64" fontId="3" fillId="0" borderId="0" xfId="0" applyNumberFormat="1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right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/>
    </xf>
    <xf numFmtId="164" fontId="5" fillId="0" borderId="10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2" fillId="0" borderId="15" xfId="0" applyFont="1" applyBorder="1" applyAlignment="1">
      <alignment vertical="top"/>
    </xf>
    <xf numFmtId="164" fontId="2" fillId="0" borderId="10" xfId="0" applyNumberFormat="1" applyFont="1" applyBorder="1" applyAlignment="1">
      <alignment horizontal="center" vertical="top"/>
    </xf>
    <xf numFmtId="164" fontId="5" fillId="0" borderId="13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vertical="top" wrapText="1"/>
    </xf>
    <xf numFmtId="0" fontId="2" fillId="0" borderId="14" xfId="0" applyFont="1" applyBorder="1" applyAlignment="1">
      <alignment vertical="top"/>
    </xf>
    <xf numFmtId="164" fontId="2" fillId="0" borderId="13" xfId="0" applyNumberFormat="1" applyFont="1" applyBorder="1" applyAlignment="1">
      <alignment horizontal="center" vertical="top"/>
    </xf>
    <xf numFmtId="3" fontId="5" fillId="0" borderId="13" xfId="0" applyNumberFormat="1" applyFont="1" applyBorder="1" applyAlignment="1">
      <alignment horizontal="center" vertical="top"/>
    </xf>
    <xf numFmtId="3" fontId="2" fillId="0" borderId="10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2" fillId="0" borderId="18" xfId="0" applyFont="1" applyFill="1" applyBorder="1" applyAlignment="1">
      <alignment vertical="top" wrapText="1"/>
    </xf>
    <xf numFmtId="0" fontId="2" fillId="0" borderId="14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0" fontId="5" fillId="0" borderId="19" xfId="0" applyFont="1" applyBorder="1" applyAlignment="1">
      <alignment horizontal="center" vertical="top"/>
    </xf>
    <xf numFmtId="164" fontId="5" fillId="0" borderId="13" xfId="0" applyNumberFormat="1" applyFont="1" applyFill="1" applyBorder="1" applyAlignment="1">
      <alignment horizontal="center" vertical="top"/>
    </xf>
    <xf numFmtId="0" fontId="5" fillId="0" borderId="19" xfId="0" applyFont="1" applyBorder="1" applyAlignment="1">
      <alignment vertical="top" wrapText="1"/>
    </xf>
    <xf numFmtId="0" fontId="5" fillId="0" borderId="19" xfId="0" applyFont="1" applyBorder="1" applyAlignment="1">
      <alignment horizontal="center" vertical="top"/>
    </xf>
    <xf numFmtId="3" fontId="5" fillId="0" borderId="11" xfId="0" applyNumberFormat="1" applyFont="1" applyFill="1" applyBorder="1" applyAlignment="1">
      <alignment horizontal="center" vertical="top"/>
    </xf>
    <xf numFmtId="3" fontId="2" fillId="0" borderId="0" xfId="0" applyNumberFormat="1" applyFont="1" applyBorder="1" applyAlignment="1">
      <alignment/>
    </xf>
    <xf numFmtId="0" fontId="2" fillId="0" borderId="13" xfId="0" applyFont="1" applyBorder="1" applyAlignment="1">
      <alignment vertical="top" wrapText="1"/>
    </xf>
    <xf numFmtId="3" fontId="2" fillId="0" borderId="11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164" fontId="5" fillId="0" borderId="11" xfId="0" applyNumberFormat="1" applyFont="1" applyFill="1" applyBorder="1" applyAlignment="1">
      <alignment horizontal="center" vertical="top"/>
    </xf>
    <xf numFmtId="164" fontId="2" fillId="0" borderId="0" xfId="0" applyNumberFormat="1" applyFont="1" applyBorder="1" applyAlignment="1">
      <alignment/>
    </xf>
    <xf numFmtId="0" fontId="2" fillId="0" borderId="17" xfId="0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164" fontId="2" fillId="0" borderId="11" xfId="0" applyNumberFormat="1" applyFont="1" applyBorder="1" applyAlignment="1">
      <alignment horizontal="center" vertical="top"/>
    </xf>
    <xf numFmtId="0" fontId="2" fillId="0" borderId="20" xfId="0" applyFont="1" applyBorder="1" applyAlignment="1">
      <alignment vertical="top" wrapText="1"/>
    </xf>
    <xf numFmtId="0" fontId="6" fillId="0" borderId="12" xfId="0" applyFont="1" applyBorder="1" applyAlignment="1">
      <alignment vertical="top"/>
    </xf>
    <xf numFmtId="0" fontId="6" fillId="0" borderId="20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/>
    </xf>
    <xf numFmtId="164" fontId="6" fillId="0" borderId="11" xfId="0" applyNumberFormat="1" applyFont="1" applyFill="1" applyBorder="1" applyAlignment="1">
      <alignment horizontal="center" vertical="top"/>
    </xf>
    <xf numFmtId="164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center" vertical="top"/>
    </xf>
    <xf numFmtId="164" fontId="6" fillId="0" borderId="0" xfId="0" applyNumberFormat="1" applyFont="1" applyBorder="1" applyAlignment="1">
      <alignment/>
    </xf>
    <xf numFmtId="0" fontId="6" fillId="0" borderId="2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center" vertical="top"/>
    </xf>
    <xf numFmtId="0" fontId="5" fillId="0" borderId="21" xfId="0" applyFont="1" applyBorder="1" applyAlignment="1">
      <alignment vertical="top" wrapText="1"/>
    </xf>
    <xf numFmtId="3" fontId="5" fillId="0" borderId="11" xfId="0" applyNumberFormat="1" applyFont="1" applyBorder="1" applyAlignment="1">
      <alignment horizontal="center" vertical="top"/>
    </xf>
    <xf numFmtId="164" fontId="6" fillId="0" borderId="0" xfId="0" applyNumberFormat="1" applyFont="1" applyAlignment="1">
      <alignment/>
    </xf>
    <xf numFmtId="0" fontId="2" fillId="0" borderId="18" xfId="0" applyFont="1" applyBorder="1" applyAlignment="1">
      <alignment vertical="top" wrapText="1"/>
    </xf>
    <xf numFmtId="3" fontId="2" fillId="0" borderId="11" xfId="58" applyNumberFormat="1" applyFont="1" applyBorder="1" applyAlignment="1">
      <alignment horizontal="center" vertical="top"/>
    </xf>
    <xf numFmtId="164" fontId="2" fillId="0" borderId="11" xfId="58" applyNumberFormat="1" applyFont="1" applyBorder="1" applyAlignment="1">
      <alignment horizontal="center" vertical="top"/>
    </xf>
    <xf numFmtId="3" fontId="5" fillId="0" borderId="11" xfId="58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3" fontId="2" fillId="0" borderId="11" xfId="58" applyNumberFormat="1" applyFont="1" applyBorder="1" applyAlignment="1">
      <alignment horizontal="center" vertical="top"/>
    </xf>
    <xf numFmtId="0" fontId="5" fillId="0" borderId="18" xfId="0" applyFont="1" applyBorder="1" applyAlignment="1">
      <alignment vertical="top" wrapText="1"/>
    </xf>
    <xf numFmtId="3" fontId="5" fillId="0" borderId="11" xfId="0" applyNumberFormat="1" applyFont="1" applyFill="1" applyBorder="1" applyAlignment="1" applyProtection="1">
      <alignment horizontal="center" vertical="top"/>
      <protection locked="0"/>
    </xf>
    <xf numFmtId="0" fontId="2" fillId="0" borderId="21" xfId="0" applyFont="1" applyBorder="1" applyAlignment="1">
      <alignment vertical="top" wrapText="1"/>
    </xf>
    <xf numFmtId="164" fontId="2" fillId="0" borderId="11" xfId="0" applyNumberFormat="1" applyFont="1" applyFill="1" applyBorder="1" applyAlignment="1">
      <alignment horizontal="center" vertical="top"/>
    </xf>
    <xf numFmtId="164" fontId="2" fillId="0" borderId="10" xfId="0" applyNumberFormat="1" applyFont="1" applyFill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164" fontId="2" fillId="0" borderId="15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/>
    </xf>
    <xf numFmtId="3" fontId="5" fillId="0" borderId="17" xfId="0" applyNumberFormat="1" applyFont="1" applyBorder="1" applyAlignment="1">
      <alignment horizontal="center" vertical="top"/>
    </xf>
    <xf numFmtId="3" fontId="5" fillId="0" borderId="12" xfId="0" applyNumberFormat="1" applyFont="1" applyBorder="1" applyAlignment="1">
      <alignment horizontal="center" vertical="top"/>
    </xf>
    <xf numFmtId="164" fontId="2" fillId="0" borderId="14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3" fontId="2" fillId="0" borderId="11" xfId="0" applyNumberFormat="1" applyFont="1" applyBorder="1" applyAlignment="1">
      <alignment horizontal="center" vertical="top"/>
    </xf>
    <xf numFmtId="164" fontId="5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64" fontId="3" fillId="0" borderId="0" xfId="0" applyNumberFormat="1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164" fontId="3" fillId="0" borderId="0" xfId="0" applyNumberFormat="1" applyFont="1" applyAlignment="1">
      <alignment horizontal="right" wrapText="1"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view="pageBreakPreview" zoomScaleSheetLayoutView="100" zoomScalePageLayoutView="0" workbookViewId="0" topLeftCell="A3">
      <selection activeCell="B9" sqref="B9"/>
    </sheetView>
  </sheetViews>
  <sheetFormatPr defaultColWidth="9.140625" defaultRowHeight="12.75"/>
  <cols>
    <col min="1" max="1" width="6.00390625" style="1" customWidth="1"/>
    <col min="2" max="2" width="98.57421875" style="2" customWidth="1"/>
    <col min="3" max="3" width="25.421875" style="1" customWidth="1"/>
    <col min="4" max="6" width="13.7109375" style="6" customWidth="1"/>
    <col min="7" max="7" width="15.00390625" style="1" customWidth="1"/>
    <col min="8" max="8" width="12.57421875" style="1" bestFit="1" customWidth="1"/>
    <col min="9" max="16384" width="9.140625" style="1" customWidth="1"/>
  </cols>
  <sheetData>
    <row r="1" spans="4:6" ht="15.75">
      <c r="D1" s="97" t="s">
        <v>0</v>
      </c>
      <c r="E1" s="97"/>
      <c r="F1" s="3"/>
    </row>
    <row r="2" spans="4:6" ht="15.75">
      <c r="D2" s="98" t="s">
        <v>1</v>
      </c>
      <c r="E2" s="98"/>
      <c r="F2" s="4"/>
    </row>
    <row r="3" spans="4:6" ht="15.75">
      <c r="D3" s="98" t="s">
        <v>2</v>
      </c>
      <c r="E3" s="98"/>
      <c r="F3" s="4"/>
    </row>
    <row r="4" spans="4:6" ht="20.25" customHeight="1">
      <c r="D4" s="98" t="s">
        <v>63</v>
      </c>
      <c r="E4" s="98"/>
      <c r="F4" s="4"/>
    </row>
    <row r="5" ht="4.5" customHeight="1">
      <c r="C5" s="5"/>
    </row>
    <row r="6" spans="1:6" s="8" customFormat="1" ht="30.75" customHeight="1">
      <c r="A6" s="99" t="s">
        <v>58</v>
      </c>
      <c r="B6" s="99"/>
      <c r="C6" s="99"/>
      <c r="D6" s="99"/>
      <c r="E6" s="99"/>
      <c r="F6" s="7"/>
    </row>
    <row r="7" spans="1:7" ht="36.75" customHeight="1">
      <c r="A7" s="100" t="s">
        <v>3</v>
      </c>
      <c r="B7" s="100"/>
      <c r="C7" s="100"/>
      <c r="D7" s="100"/>
      <c r="E7" s="100"/>
      <c r="F7" s="9"/>
      <c r="G7" s="10"/>
    </row>
    <row r="8" spans="1:7" ht="0.75" customHeight="1">
      <c r="A8" s="9"/>
      <c r="B8" s="9"/>
      <c r="C8" s="9"/>
      <c r="D8" s="9"/>
      <c r="E8" s="9"/>
      <c r="F8" s="9"/>
      <c r="G8" s="10"/>
    </row>
    <row r="9" spans="1:7" ht="13.5" customHeight="1">
      <c r="A9" s="11"/>
      <c r="B9" s="11"/>
      <c r="D9" s="101"/>
      <c r="E9" s="101"/>
      <c r="F9" s="12" t="s">
        <v>4</v>
      </c>
      <c r="G9" s="10"/>
    </row>
    <row r="10" ht="3.75" customHeight="1" hidden="1"/>
    <row r="11" spans="1:3" ht="12.75" hidden="1">
      <c r="A11" s="13"/>
      <c r="B11" s="14"/>
      <c r="C11" s="13"/>
    </row>
    <row r="12" spans="1:10" ht="27" customHeight="1">
      <c r="A12" s="15" t="s">
        <v>5</v>
      </c>
      <c r="B12" s="16" t="s">
        <v>6</v>
      </c>
      <c r="C12" s="16" t="s">
        <v>7</v>
      </c>
      <c r="D12" s="17" t="s">
        <v>8</v>
      </c>
      <c r="E12" s="17" t="s">
        <v>9</v>
      </c>
      <c r="F12" s="17" t="s">
        <v>10</v>
      </c>
      <c r="H12" s="18"/>
      <c r="I12" s="18"/>
      <c r="J12" s="18"/>
    </row>
    <row r="13" spans="1:10" ht="12.75">
      <c r="A13" s="19">
        <v>1</v>
      </c>
      <c r="B13" s="20" t="s">
        <v>11</v>
      </c>
      <c r="C13" s="21" t="s">
        <v>12</v>
      </c>
      <c r="D13" s="22">
        <f>D15-D19</f>
        <v>1258377.2999999998</v>
      </c>
      <c r="E13" s="68">
        <f>E15-E19</f>
        <v>300832.98</v>
      </c>
      <c r="F13" s="68">
        <f>F15-F19</f>
        <v>60000</v>
      </c>
      <c r="G13" s="6"/>
      <c r="H13" s="6"/>
      <c r="I13" s="6"/>
      <c r="J13" s="6"/>
    </row>
    <row r="14" spans="1:10" ht="12.75">
      <c r="A14" s="23"/>
      <c r="B14" s="24" t="s">
        <v>13</v>
      </c>
      <c r="C14" s="25"/>
      <c r="D14" s="26"/>
      <c r="E14" s="34"/>
      <c r="F14" s="34"/>
      <c r="H14" s="6"/>
      <c r="I14" s="6"/>
      <c r="J14" s="6"/>
    </row>
    <row r="15" spans="1:6" ht="12.75">
      <c r="A15" s="23"/>
      <c r="B15" s="20" t="s">
        <v>14</v>
      </c>
      <c r="C15" s="21" t="s">
        <v>15</v>
      </c>
      <c r="D15" s="27">
        <f>D16</f>
        <v>4258377.3</v>
      </c>
      <c r="E15" s="33">
        <f>E16</f>
        <v>2300832.98</v>
      </c>
      <c r="F15" s="33">
        <f>F16</f>
        <v>2960000</v>
      </c>
    </row>
    <row r="16" spans="1:7" ht="12.75">
      <c r="A16" s="23"/>
      <c r="B16" s="28" t="s">
        <v>16</v>
      </c>
      <c r="C16" s="29" t="s">
        <v>17</v>
      </c>
      <c r="D16" s="26">
        <f>D20+D27-D29-D32+D34-D35+907997-52110</f>
        <v>4258377.3</v>
      </c>
      <c r="E16" s="34">
        <f>E20+E27-E29+E34-E35+225442-55442</f>
        <v>2300832.98</v>
      </c>
      <c r="F16" s="34">
        <f>F20+F27-F29+F34-F35+216768-56768</f>
        <v>2960000</v>
      </c>
      <c r="G16" s="18"/>
    </row>
    <row r="17" spans="1:6" ht="12.75">
      <c r="A17" s="23"/>
      <c r="B17" s="30" t="s">
        <v>18</v>
      </c>
      <c r="C17" s="31"/>
      <c r="D17" s="32"/>
      <c r="E17" s="32"/>
      <c r="F17" s="32"/>
    </row>
    <row r="18" spans="1:6" ht="12.75">
      <c r="A18" s="23"/>
      <c r="B18" s="24" t="s">
        <v>19</v>
      </c>
      <c r="C18" s="25"/>
      <c r="D18" s="26"/>
      <c r="E18" s="26"/>
      <c r="F18" s="26"/>
    </row>
    <row r="19" spans="1:6" ht="12.75">
      <c r="A19" s="23"/>
      <c r="B19" s="20" t="s">
        <v>14</v>
      </c>
      <c r="C19" s="21" t="s">
        <v>20</v>
      </c>
      <c r="D19" s="33">
        <f>D20</f>
        <v>3000000</v>
      </c>
      <c r="E19" s="33">
        <f>E20</f>
        <v>2000000</v>
      </c>
      <c r="F19" s="33">
        <f>F20</f>
        <v>2900000</v>
      </c>
    </row>
    <row r="20" spans="1:6" ht="12.75">
      <c r="A20" s="23"/>
      <c r="B20" s="28" t="s">
        <v>21</v>
      </c>
      <c r="C20" s="29" t="s">
        <v>22</v>
      </c>
      <c r="D20" s="34">
        <v>3000000</v>
      </c>
      <c r="E20" s="34">
        <f>1000000+1000000</f>
        <v>2000000</v>
      </c>
      <c r="F20" s="34">
        <v>2900000</v>
      </c>
    </row>
    <row r="21" spans="1:6" ht="15" customHeight="1">
      <c r="A21" s="35"/>
      <c r="B21" s="36" t="s">
        <v>18</v>
      </c>
      <c r="C21" s="37"/>
      <c r="D21" s="32"/>
      <c r="E21" s="32"/>
      <c r="F21" s="32"/>
    </row>
    <row r="22" spans="1:6" ht="17.25" customHeight="1">
      <c r="A22" s="38">
        <v>2</v>
      </c>
      <c r="B22" s="39" t="s">
        <v>23</v>
      </c>
      <c r="C22" s="40" t="s">
        <v>24</v>
      </c>
      <c r="D22" s="41">
        <f>D24-D27</f>
        <v>-502490.2999999998</v>
      </c>
      <c r="E22" s="41">
        <f>E24-E27</f>
        <v>-230832.97999999998</v>
      </c>
      <c r="F22" s="41">
        <f>F24-F27</f>
        <v>0</v>
      </c>
    </row>
    <row r="23" spans="1:7" ht="32.25" customHeight="1">
      <c r="A23" s="23"/>
      <c r="B23" s="42" t="s">
        <v>25</v>
      </c>
      <c r="C23" s="43" t="s">
        <v>26</v>
      </c>
      <c r="D23" s="44">
        <f>D24</f>
        <v>1733560</v>
      </c>
      <c r="E23" s="44">
        <f>E24</f>
        <v>781093</v>
      </c>
      <c r="F23" s="44">
        <f>F24</f>
        <v>769922</v>
      </c>
      <c r="G23" s="45"/>
    </row>
    <row r="24" spans="1:7" ht="25.5">
      <c r="A24" s="23"/>
      <c r="B24" s="46" t="s">
        <v>27</v>
      </c>
      <c r="C24" s="37" t="s">
        <v>28</v>
      </c>
      <c r="D24" s="47">
        <f>D25+D26</f>
        <v>1733560</v>
      </c>
      <c r="E24" s="47">
        <f>E25</f>
        <v>781093</v>
      </c>
      <c r="F24" s="47">
        <f>F25</f>
        <v>769922</v>
      </c>
      <c r="G24" s="48"/>
    </row>
    <row r="25" spans="1:7" ht="12.75">
      <c r="A25" s="23"/>
      <c r="B25" s="49" t="s">
        <v>29</v>
      </c>
      <c r="C25" s="37"/>
      <c r="D25" s="47">
        <v>808560</v>
      </c>
      <c r="E25" s="47">
        <v>781093</v>
      </c>
      <c r="F25" s="47">
        <v>769922</v>
      </c>
      <c r="G25" s="48"/>
    </row>
    <row r="26" spans="1:7" ht="16.5" customHeight="1" hidden="1">
      <c r="A26" s="23"/>
      <c r="B26" s="50" t="str">
        <f>B32</f>
        <v>бюджетный кредит, полученный в 2019 году на покрытие временного кассового разрыва</v>
      </c>
      <c r="C26" s="37"/>
      <c r="D26" s="47">
        <v>925000</v>
      </c>
      <c r="E26" s="47"/>
      <c r="F26" s="47"/>
      <c r="G26" s="48"/>
    </row>
    <row r="27" spans="1:7" ht="27" customHeight="1">
      <c r="A27" s="23"/>
      <c r="B27" s="42" t="s">
        <v>30</v>
      </c>
      <c r="C27" s="43" t="s">
        <v>31</v>
      </c>
      <c r="D27" s="51">
        <f>D28</f>
        <v>2236050.3</v>
      </c>
      <c r="E27" s="44">
        <f>E28</f>
        <v>1011925.98</v>
      </c>
      <c r="F27" s="44">
        <f>F28</f>
        <v>769922</v>
      </c>
      <c r="G27" s="52"/>
    </row>
    <row r="28" spans="1:7" ht="25.5">
      <c r="A28" s="53"/>
      <c r="B28" s="54" t="s">
        <v>32</v>
      </c>
      <c r="C28" s="37" t="s">
        <v>33</v>
      </c>
      <c r="D28" s="55">
        <f>D29+D30+D31+D32</f>
        <v>2236050.3</v>
      </c>
      <c r="E28" s="93">
        <f>E29+E30</f>
        <v>1011925.98</v>
      </c>
      <c r="F28" s="93">
        <f>F29+F30+F31</f>
        <v>769922</v>
      </c>
      <c r="G28" s="52"/>
    </row>
    <row r="29" spans="1:7" ht="12.75">
      <c r="A29" s="23"/>
      <c r="B29" s="56" t="s">
        <v>29</v>
      </c>
      <c r="C29" s="37"/>
      <c r="D29" s="47">
        <f>D25</f>
        <v>808560</v>
      </c>
      <c r="E29" s="47">
        <f>E25</f>
        <v>781093</v>
      </c>
      <c r="F29" s="47">
        <f>F25</f>
        <v>769922</v>
      </c>
      <c r="G29" s="52"/>
    </row>
    <row r="30" spans="1:7" s="62" customFormat="1" ht="13.5" customHeight="1" hidden="1">
      <c r="A30" s="57"/>
      <c r="B30" s="58" t="s">
        <v>34</v>
      </c>
      <c r="C30" s="59"/>
      <c r="D30" s="55">
        <v>230490.3</v>
      </c>
      <c r="E30" s="60">
        <f>230490.3+342.68</f>
        <v>230832.97999999998</v>
      </c>
      <c r="F30" s="60"/>
      <c r="G30" s="61"/>
    </row>
    <row r="31" spans="1:7" s="62" customFormat="1" ht="15" customHeight="1" hidden="1">
      <c r="A31" s="57"/>
      <c r="B31" s="58" t="s">
        <v>35</v>
      </c>
      <c r="C31" s="59"/>
      <c r="D31" s="63">
        <v>272000</v>
      </c>
      <c r="E31" s="60"/>
      <c r="F31" s="60"/>
      <c r="G31" s="64"/>
    </row>
    <row r="32" spans="1:7" s="62" customFormat="1" ht="15" customHeight="1" hidden="1">
      <c r="A32" s="57"/>
      <c r="B32" s="65" t="s">
        <v>36</v>
      </c>
      <c r="C32" s="59"/>
      <c r="D32" s="63">
        <v>925000</v>
      </c>
      <c r="E32" s="60"/>
      <c r="F32" s="60"/>
      <c r="G32" s="64"/>
    </row>
    <row r="33" spans="1:13" ht="16.5" customHeight="1" hidden="1">
      <c r="A33" s="66">
        <v>3</v>
      </c>
      <c r="B33" s="67" t="s">
        <v>37</v>
      </c>
      <c r="C33" s="40" t="s">
        <v>38</v>
      </c>
      <c r="D33" s="68">
        <f>-D34</f>
        <v>0</v>
      </c>
      <c r="E33" s="68">
        <f>-E34</f>
        <v>0</v>
      </c>
      <c r="F33" s="68">
        <f>-F34</f>
        <v>0</v>
      </c>
      <c r="G33" s="48"/>
      <c r="L33" s="62"/>
      <c r="M33" s="69"/>
    </row>
    <row r="34" spans="1:7" ht="51" customHeight="1" hidden="1">
      <c r="A34" s="35"/>
      <c r="B34" s="70" t="s">
        <v>39</v>
      </c>
      <c r="C34" s="37" t="s">
        <v>40</v>
      </c>
      <c r="D34" s="71">
        <v>0</v>
      </c>
      <c r="E34" s="72">
        <v>0</v>
      </c>
      <c r="F34" s="72">
        <v>0</v>
      </c>
      <c r="G34" s="45"/>
    </row>
    <row r="35" spans="1:6" ht="16.5" customHeight="1">
      <c r="A35" s="66">
        <v>3</v>
      </c>
      <c r="B35" s="67" t="s">
        <v>41</v>
      </c>
      <c r="C35" s="40" t="s">
        <v>42</v>
      </c>
      <c r="D35" s="73">
        <f aca="true" t="shared" si="0" ref="D35:F36">D36</f>
        <v>100000</v>
      </c>
      <c r="E35" s="73">
        <f t="shared" si="0"/>
        <v>100000</v>
      </c>
      <c r="F35" s="73">
        <f t="shared" si="0"/>
        <v>100000</v>
      </c>
    </row>
    <row r="36" spans="1:6" ht="16.5" customHeight="1">
      <c r="A36" s="19"/>
      <c r="B36" s="70" t="s">
        <v>43</v>
      </c>
      <c r="C36" s="74" t="s">
        <v>44</v>
      </c>
      <c r="D36" s="75">
        <f t="shared" si="0"/>
        <v>100000</v>
      </c>
      <c r="E36" s="75">
        <f t="shared" si="0"/>
        <v>100000</v>
      </c>
      <c r="F36" s="75">
        <f t="shared" si="0"/>
        <v>100000</v>
      </c>
    </row>
    <row r="37" spans="1:6" ht="29.25" customHeight="1">
      <c r="A37" s="23"/>
      <c r="B37" s="70" t="s">
        <v>45</v>
      </c>
      <c r="C37" s="37" t="s">
        <v>46</v>
      </c>
      <c r="D37" s="71">
        <v>100000</v>
      </c>
      <c r="E37" s="71">
        <v>100000</v>
      </c>
      <c r="F37" s="71">
        <v>100000</v>
      </c>
    </row>
    <row r="38" spans="1:6" ht="63.75" customHeight="1" hidden="1">
      <c r="A38" s="23"/>
      <c r="B38" s="70"/>
      <c r="C38" s="37"/>
      <c r="D38" s="72"/>
      <c r="E38" s="71"/>
      <c r="F38" s="71"/>
    </row>
    <row r="39" spans="1:7" ht="15.75" customHeight="1">
      <c r="A39" s="66">
        <v>4</v>
      </c>
      <c r="B39" s="76" t="s">
        <v>47</v>
      </c>
      <c r="C39" s="21" t="s">
        <v>48</v>
      </c>
      <c r="D39" s="77">
        <f>D41-D40</f>
        <v>52110</v>
      </c>
      <c r="E39" s="77">
        <f>E41-E40</f>
        <v>55442</v>
      </c>
      <c r="F39" s="77">
        <f>F41-F40</f>
        <v>56768</v>
      </c>
      <c r="G39" s="45"/>
    </row>
    <row r="40" spans="1:7" ht="12.75">
      <c r="A40" s="23"/>
      <c r="B40" s="78" t="s">
        <v>49</v>
      </c>
      <c r="C40" s="37" t="s">
        <v>50</v>
      </c>
      <c r="D40" s="79">
        <f>23397307.97732+D15+D23+D35</f>
        <v>29489245.27732</v>
      </c>
      <c r="E40" s="79">
        <f>E15+E23+E35+18027749.1</f>
        <v>21209675.080000002</v>
      </c>
      <c r="F40" s="79">
        <f>F15+F23+F35+18274254.7</f>
        <v>22104176.7</v>
      </c>
      <c r="G40" s="48"/>
    </row>
    <row r="41" spans="1:7" ht="12.75">
      <c r="A41" s="35"/>
      <c r="B41" s="78" t="s">
        <v>51</v>
      </c>
      <c r="C41" s="37" t="s">
        <v>52</v>
      </c>
      <c r="D41" s="80">
        <f>24305304.97732+D20+D28+D34</f>
        <v>29541355.27732</v>
      </c>
      <c r="E41" s="80">
        <f>E20+E28+E34+18253191.1</f>
        <v>21265117.080000002</v>
      </c>
      <c r="F41" s="80">
        <f>F20+F28+F34+18491022.7</f>
        <v>22160944.7</v>
      </c>
      <c r="G41" s="48"/>
    </row>
    <row r="42" spans="1:7" ht="7.5" customHeight="1">
      <c r="A42" s="23"/>
      <c r="B42" s="14"/>
      <c r="C42" s="81"/>
      <c r="D42" s="82"/>
      <c r="E42" s="26"/>
      <c r="F42" s="26"/>
      <c r="G42" s="48"/>
    </row>
    <row r="43" spans="1:8" ht="15" customHeight="1">
      <c r="A43" s="23"/>
      <c r="B43" s="83" t="s">
        <v>53</v>
      </c>
      <c r="C43" s="84" t="s">
        <v>54</v>
      </c>
      <c r="D43" s="85">
        <f>D13+D22+D33+D39+D35</f>
        <v>907997</v>
      </c>
      <c r="E43" s="86">
        <f>E13+E22+E33+E39+E35</f>
        <v>225442</v>
      </c>
      <c r="F43" s="86">
        <f>F13+F22+F33+F39+F35</f>
        <v>216768</v>
      </c>
      <c r="G43" s="45"/>
      <c r="H43" s="6"/>
    </row>
    <row r="44" spans="1:6" ht="11.25" customHeight="1">
      <c r="A44" s="35"/>
      <c r="B44" s="20" t="s">
        <v>55</v>
      </c>
      <c r="C44" s="31"/>
      <c r="D44" s="87"/>
      <c r="E44" s="88"/>
      <c r="F44" s="88"/>
    </row>
    <row r="45" ht="12.75" hidden="1"/>
    <row r="46" ht="12.75" hidden="1"/>
    <row r="47" ht="12.75" hidden="1"/>
    <row r="48" ht="12.75" hidden="1"/>
    <row r="49" ht="12.75" hidden="1"/>
    <row r="50" ht="12.75" hidden="1"/>
    <row r="51" ht="8.25" customHeight="1" hidden="1"/>
    <row r="52" ht="6" customHeight="1" hidden="1"/>
    <row r="53" ht="6.75" customHeight="1" hidden="1"/>
    <row r="54" ht="6.75" customHeight="1" hidden="1"/>
    <row r="55" spans="5:6" ht="15" customHeight="1">
      <c r="E55" s="1"/>
      <c r="F55" s="94" t="s">
        <v>59</v>
      </c>
    </row>
    <row r="56" spans="1:6" s="89" customFormat="1" ht="32.25" customHeight="1">
      <c r="A56" s="102" t="s">
        <v>60</v>
      </c>
      <c r="B56" s="103"/>
      <c r="C56" s="95" t="s">
        <v>56</v>
      </c>
      <c r="D56" s="95"/>
      <c r="E56" s="95"/>
      <c r="F56" s="95"/>
    </row>
    <row r="57" spans="1:8" s="89" customFormat="1" ht="17.25" customHeight="1">
      <c r="A57" s="96" t="s">
        <v>61</v>
      </c>
      <c r="B57" s="96"/>
      <c r="C57" s="95" t="s">
        <v>2</v>
      </c>
      <c r="D57" s="95"/>
      <c r="E57" s="95"/>
      <c r="F57" s="95"/>
      <c r="H57" s="90"/>
    </row>
    <row r="58" spans="1:6" s="89" customFormat="1" ht="9.75" customHeight="1">
      <c r="A58" s="91"/>
      <c r="B58" s="91"/>
      <c r="C58" s="92"/>
      <c r="D58" s="90"/>
      <c r="E58" s="90"/>
      <c r="F58" s="90"/>
    </row>
    <row r="59" spans="1:6" s="89" customFormat="1" ht="17.25" customHeight="1">
      <c r="A59" s="96" t="s">
        <v>62</v>
      </c>
      <c r="B59" s="96"/>
      <c r="C59" s="95" t="s">
        <v>57</v>
      </c>
      <c r="D59" s="95"/>
      <c r="E59" s="95"/>
      <c r="F59" s="95"/>
    </row>
    <row r="60" spans="1:13" s="6" customFormat="1" ht="12.75">
      <c r="A60" s="1"/>
      <c r="B60" s="2"/>
      <c r="C60" s="1"/>
      <c r="G60" s="1"/>
      <c r="H60" s="1"/>
      <c r="I60" s="1"/>
      <c r="J60" s="1"/>
      <c r="K60" s="1"/>
      <c r="L60" s="1"/>
      <c r="M60" s="1"/>
    </row>
    <row r="61" spans="1:13" s="6" customFormat="1" ht="12.75">
      <c r="A61" s="1"/>
      <c r="B61" s="2"/>
      <c r="C61" s="1"/>
      <c r="G61" s="1"/>
      <c r="H61" s="1"/>
      <c r="I61" s="1"/>
      <c r="J61" s="1"/>
      <c r="K61" s="1"/>
      <c r="L61" s="1"/>
      <c r="M61" s="1"/>
    </row>
    <row r="76" spans="1:13" s="6" customFormat="1" ht="12.75">
      <c r="A76" s="1"/>
      <c r="B76" s="2"/>
      <c r="C76" s="1"/>
      <c r="G76" s="1"/>
      <c r="H76" s="1"/>
      <c r="I76" s="1"/>
      <c r="J76" s="1"/>
      <c r="K76" s="1"/>
      <c r="L76" s="1"/>
      <c r="M76" s="1"/>
    </row>
    <row r="80" spans="1:13" s="6" customFormat="1" ht="12.75">
      <c r="A80" s="1"/>
      <c r="B80" s="2"/>
      <c r="C80" s="1"/>
      <c r="G80" s="1"/>
      <c r="H80" s="1"/>
      <c r="I80" s="1"/>
      <c r="J80" s="1"/>
      <c r="K80" s="1"/>
      <c r="L80" s="1"/>
      <c r="M80" s="1"/>
    </row>
    <row r="81" spans="1:13" s="6" customFormat="1" ht="12.75">
      <c r="A81" s="1"/>
      <c r="B81" s="2"/>
      <c r="C81" s="1"/>
      <c r="G81" s="1"/>
      <c r="H81" s="1"/>
      <c r="I81" s="1"/>
      <c r="J81" s="1"/>
      <c r="K81" s="1"/>
      <c r="L81" s="1"/>
      <c r="M81" s="1"/>
    </row>
    <row r="84" spans="1:13" s="6" customFormat="1" ht="12.75">
      <c r="A84" s="1"/>
      <c r="B84" s="2"/>
      <c r="C84" s="1"/>
      <c r="G84" s="1"/>
      <c r="H84" s="1"/>
      <c r="I84" s="1"/>
      <c r="J84" s="1"/>
      <c r="K84" s="1"/>
      <c r="L84" s="1"/>
      <c r="M84" s="1"/>
    </row>
  </sheetData>
  <sheetProtection/>
  <mergeCells count="13">
    <mergeCell ref="A6:E6"/>
    <mergeCell ref="A7:E7"/>
    <mergeCell ref="D9:E9"/>
    <mergeCell ref="A56:B56"/>
    <mergeCell ref="D1:E1"/>
    <mergeCell ref="D2:E2"/>
    <mergeCell ref="D3:E3"/>
    <mergeCell ref="D4:E4"/>
    <mergeCell ref="C56:F56"/>
    <mergeCell ref="A57:B57"/>
    <mergeCell ref="C57:F57"/>
    <mergeCell ref="A59:B59"/>
    <mergeCell ref="C59:F59"/>
  </mergeCells>
  <printOptions horizontalCentered="1"/>
  <pageMargins left="0.5905511811023623" right="0.5905511811023623" top="0.3937007874015748" bottom="0.3937007874015748" header="0.31496062992125984" footer="0.31496062992125984"/>
  <pageSetup orientation="landscape" paperSize="9" scale="70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 Николаевна Несмачко</dc:creator>
  <cp:keywords/>
  <dc:description/>
  <cp:lastModifiedBy>Пользователь</cp:lastModifiedBy>
  <cp:lastPrinted>2019-06-19T11:46:05Z</cp:lastPrinted>
  <dcterms:created xsi:type="dcterms:W3CDTF">2019-06-06T14:23:01Z</dcterms:created>
  <dcterms:modified xsi:type="dcterms:W3CDTF">2019-06-25T10:56:04Z</dcterms:modified>
  <cp:category/>
  <cp:version/>
  <cp:contentType/>
  <cp:contentStatus/>
</cp:coreProperties>
</file>