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15" activeTab="1"/>
  </bookViews>
  <sheets>
    <sheet name="НЕ УДАЛЯТЬ!" sheetId="1" r:id="rId1"/>
    <sheet name="функционал" sheetId="2" r:id="rId2"/>
  </sheets>
  <definedNames>
    <definedName name="_xlnm.Print_Titles" localSheetId="0">'НЕ УДАЛЯТЬ!'!$4:$4</definedName>
    <definedName name="_xlnm.Print_Titles" localSheetId="1">'функционал'!$7:$7</definedName>
    <definedName name="_xlnm.Print_Area" localSheetId="0">'НЕ УДАЛЯТЬ!'!$A$1:$L$1365</definedName>
    <definedName name="_xlnm.Print_Area" localSheetId="1">'функционал'!$A$1:$I$528</definedName>
  </definedNames>
  <calcPr fullCalcOnLoad="1"/>
</workbook>
</file>

<file path=xl/sharedStrings.xml><?xml version="1.0" encoding="utf-8"?>
<sst xmlns="http://schemas.openxmlformats.org/spreadsheetml/2006/main" count="11221" uniqueCount="1703">
  <si>
    <t>Основное мероприятие "Финансовое обеспечение дея-тельности подведомственных учреждений" муниципальной программы городского округа город Воронеж "Муниципальное управление"</t>
  </si>
  <si>
    <t>5000500000</t>
  </si>
  <si>
    <t>275 510 400,00000</t>
  </si>
  <si>
    <t>274 659 931,72000</t>
  </si>
  <si>
    <t>Расходы на обеспечение деятельности (оказание услуг) муниципальных учреждений</t>
  </si>
  <si>
    <t>5000500590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</si>
  <si>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</si>
  <si>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</si>
  <si>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национальной безопасности и правоохранительной деятельности</t>
  </si>
  <si>
    <t>0314</t>
  </si>
  <si>
    <t>20 699 900,00000</t>
  </si>
  <si>
    <t>20 658 977,23000</t>
  </si>
  <si>
    <t>Муниципальная программа городского округа город Воронеж "Обеспечение общественного порядка"</t>
  </si>
  <si>
    <t>0800000000</t>
  </si>
  <si>
    <t>Подпрограмма  "Внедрение аппаратно-программного комплекса "Безопасный город" муниципальной программы городского округа город Воронеж "Обеспечение общественного порядка"</t>
  </si>
  <si>
    <t>0820000000</t>
  </si>
  <si>
    <t>0820000590</t>
  </si>
  <si>
    <t>13 676 800,00000</t>
  </si>
  <si>
    <t>13 638 668,64000</t>
  </si>
  <si>
    <t>Мероприятия по внедрению аппаратно-программного комплекса "Безопасный город"</t>
  </si>
  <si>
    <t>0820081460</t>
  </si>
  <si>
    <t>7 023 100,00000</t>
  </si>
  <si>
    <t>7 020 308,59000</t>
  </si>
  <si>
    <t>Другие вопросы в области жилищно-коммунального хозяйства</t>
  </si>
  <si>
    <t>0505</t>
  </si>
  <si>
    <t>46 000,00000</t>
  </si>
  <si>
    <t>45 450,00000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</si>
  <si>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</si>
  <si>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0500000000</t>
  </si>
  <si>
    <t>Основное мероприятие "Содержание муниципального жилищного фонда" муниципальной программы городского округа город Воронеж "Обеспечение доступным и комфортным жильём населения городского округа город Воронеж"</t>
  </si>
  <si>
    <t>0500200000</t>
  </si>
  <si>
    <t>Содержание муниципального жилищного фонда и оплата коммунальных услуг</t>
  </si>
  <si>
    <t>0500281560</t>
  </si>
  <si>
    <t>Профессиональная подготовка, переподготовка и повышение квалификации</t>
  </si>
  <si>
    <t>0705</t>
  </si>
  <si>
    <t>224 000,00000</t>
  </si>
  <si>
    <t>223 850,00000</t>
  </si>
  <si>
    <t>Основное мероприятие "Расходы на обеспечение мероприятий по повышению квалификации кадров"</t>
  </si>
  <si>
    <t>5000800000</t>
  </si>
  <si>
    <t>Расходы на обеспечение дeятельности (оказание услуг) муниципальных учреждений</t>
  </si>
  <si>
    <t>5000800590</t>
  </si>
  <si>
    <t>Пенсионное обеспечение</t>
  </si>
  <si>
    <t>1001</t>
  </si>
  <si>
    <t>68 745 000,00000</t>
  </si>
  <si>
    <t>68 704 881,34000</t>
  </si>
  <si>
    <t>Основное мероприятие "Дополнительные выплаты от-дельным категориям граждан и поддержка некоммерческих организаций городского округа город Воронеж" муниципальной программы городского округа город Воронеж "Муниципальное управление"</t>
  </si>
  <si>
    <t>5000600000</t>
  </si>
  <si>
    <t>Доплаты к пенсиям муниципальных служащих</t>
  </si>
  <si>
    <t>5000680470</t>
  </si>
  <si>
    <t>Социальное обеспечение населения</t>
  </si>
  <si>
    <t>1003</t>
  </si>
  <si>
    <t>11 722 000,00000</t>
  </si>
  <si>
    <t>5 247 055,32000</t>
  </si>
  <si>
    <t>5 248 000,00000</t>
  </si>
  <si>
    <t>Ежемесячные денежные выплаты гражданам, имеющим почетное звание "Почетный гражданин городского округа город Воронеж"</t>
  </si>
  <si>
    <t>5000680520</t>
  </si>
  <si>
    <t>Непрограммные расходы</t>
  </si>
  <si>
    <t>9900000000</t>
  </si>
  <si>
    <t>6 474 000,00000</t>
  </si>
  <si>
    <t>9910000000</t>
  </si>
  <si>
    <t>9910080200</t>
  </si>
  <si>
    <t>Другие вопросы в области социальной политики</t>
  </si>
  <si>
    <t>1006</t>
  </si>
  <si>
    <t>5 217 000,00000</t>
  </si>
  <si>
    <t>Резервный фонд правительства Воронежской области (финансовое обесечение непредвиденных расходов)</t>
  </si>
  <si>
    <t>5000620540</t>
  </si>
  <si>
    <t>40 000,00000</t>
  </si>
  <si>
    <t>Зарезервированные средства, связанные с особеностями исполнения бюджета</t>
  </si>
  <si>
    <t>5000670100</t>
  </si>
  <si>
    <t>25 000,00000</t>
  </si>
  <si>
    <t>Поддержка социально ориентированных некоммерческих организаций</t>
  </si>
  <si>
    <t>5000680780</t>
  </si>
  <si>
    <t>5 152 000,00000</t>
  </si>
  <si>
    <t>управление экологии администрации городского округа город Воронеж</t>
  </si>
  <si>
    <t>917</t>
  </si>
  <si>
    <t>103 467 000,00000</t>
  </si>
  <si>
    <t>103 223 359,76000</t>
  </si>
  <si>
    <t>Благоустройство</t>
  </si>
  <si>
    <t>0503</t>
  </si>
  <si>
    <t>77 371 000,00000</t>
  </si>
  <si>
    <t>77 363 451,29000</t>
  </si>
  <si>
    <t>Муниципальная программа городского округа город Воронеж "Охрана окружающей среды"</t>
  </si>
  <si>
    <t>1200000000</t>
  </si>
  <si>
    <t>Основное мероприятие "Сохранение и развитие зелёного фонда городского округа" муниципальной программы городского округа город Воронеж  "Охрана окружающей среды"</t>
  </si>
  <si>
    <t>1200100000</t>
  </si>
  <si>
    <t>Мероприятия по охране окружающей среды</t>
  </si>
  <si>
    <t>1200180400</t>
  </si>
  <si>
    <t>Другие вопросы в области охраны окружающей среды</t>
  </si>
  <si>
    <t>0605</t>
  </si>
  <si>
    <t>26 096 000,00000</t>
  </si>
  <si>
    <t>25 859 908,47000</t>
  </si>
  <si>
    <t>18 441 660,00000</t>
  </si>
  <si>
    <t>18 233 981,07000</t>
  </si>
  <si>
    <t>Основное мероприятие "Мониторинг окружающей среды. Отдельные аспекты совершенствования системы обращения с отходами" муниципальной программы городского округа город Воронеж "Охрана окружающей среды"</t>
  </si>
  <si>
    <t>1200200000</t>
  </si>
  <si>
    <t>555 340,00000</t>
  </si>
  <si>
    <t>552 683,38000</t>
  </si>
  <si>
    <t>Pезервный фонд администрации городского округа город Воронеж</t>
  </si>
  <si>
    <t>1200200570</t>
  </si>
  <si>
    <t>229 000,00000</t>
  </si>
  <si>
    <t>228 999,42000</t>
  </si>
  <si>
    <t>Другие мероприятия в области охраны окружающей среды</t>
  </si>
  <si>
    <t>1200281400</t>
  </si>
  <si>
    <t>326 340,00000</t>
  </si>
  <si>
    <t>323 683,96000</t>
  </si>
  <si>
    <t>Основное мероприятие "Экологическое просвещение и прочие мероприятия, направленные на охрану и оздоровление окружающей среды" муниципальной программы городского округа город Воронеж "Охрана окружающей среды"</t>
  </si>
  <si>
    <t>1200300000</t>
  </si>
  <si>
    <t>7 099 000,00000</t>
  </si>
  <si>
    <t>7 073 244,02000</t>
  </si>
  <si>
    <t>1200380400</t>
  </si>
  <si>
    <t>Управление культуры администрации городского округа город Воронеж</t>
  </si>
  <si>
    <t>922</t>
  </si>
  <si>
    <t>887 604 980,00000</t>
  </si>
  <si>
    <t>886 078 985,13000</t>
  </si>
  <si>
    <t>Дополнительное образование детей</t>
  </si>
  <si>
    <t>0703</t>
  </si>
  <si>
    <t>522 134 000,00000</t>
  </si>
  <si>
    <t>521 753 381,56000</t>
  </si>
  <si>
    <t>Муниципальная программа городского округа город Воронеж "Развитие культуры"</t>
  </si>
  <si>
    <t>1100000000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</si>
  <si>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</si>
  <si>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1110000000</t>
  </si>
  <si>
    <t>Проведение капитального ремонта муниципальных учреждений</t>
  </si>
  <si>
    <t>1110000550</t>
  </si>
  <si>
    <t>1 150 000,00000</t>
  </si>
  <si>
    <t>1 149 211,66000</t>
  </si>
  <si>
    <t>1110000590</t>
  </si>
  <si>
    <t>518 452 000,00000</t>
  </si>
  <si>
    <t>518 075 164,84000</t>
  </si>
  <si>
    <t>Резервный фонд правительства Воронежской области (финансoвое обеспечение непредвиденных расходов</t>
  </si>
  <si>
    <t>1110020540</t>
  </si>
  <si>
    <t>300 000,00000</t>
  </si>
  <si>
    <t>298 300,00000</t>
  </si>
  <si>
    <t>Зарезервированные средства, связанные с особеностями исполнения бюджетa</t>
  </si>
  <si>
    <t>1110070100</t>
  </si>
  <si>
    <t>110 000,00000</t>
  </si>
  <si>
    <t>109 497,00000</t>
  </si>
  <si>
    <t>Субсидии на реализацию проектов по поддержке местных инициатив на территории муниципального образования Воронежской области</t>
  </si>
  <si>
    <t>11100S8910</t>
  </si>
  <si>
    <t>2 122 000,00000</t>
  </si>
  <si>
    <t>2 121 208,06000</t>
  </si>
  <si>
    <t>Культура</t>
  </si>
  <si>
    <t>0801</t>
  </si>
  <si>
    <t>309 263 980,00000</t>
  </si>
  <si>
    <t>308 154 517,08000</t>
  </si>
  <si>
    <t>112 000,00000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</si>
  <si>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</si>
  <si>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0830000000</t>
  </si>
  <si>
    <t>Мероприятия по профилактике правонарушений</t>
  </si>
  <si>
    <t>0830082000</t>
  </si>
  <si>
    <t>309 151 980,00000</t>
  </si>
  <si>
    <t>308 042 517,08000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</si>
  <si>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</si>
  <si>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1100200000</t>
  </si>
  <si>
    <t>1 116 000,00000</t>
  </si>
  <si>
    <t>1 065 186,00000</t>
  </si>
  <si>
    <t>Выпoлнение других расходных обязательств</t>
  </si>
  <si>
    <t>1100280200</t>
  </si>
  <si>
    <t>301 367 980,00000</t>
  </si>
  <si>
    <t>300 329 106,39000</t>
  </si>
  <si>
    <t>1 085 000,00000</t>
  </si>
  <si>
    <t>1 084 839,10000</t>
  </si>
  <si>
    <t>247 122 000,00000</t>
  </si>
  <si>
    <t>246 333 448,15000</t>
  </si>
  <si>
    <t>940 000,00000</t>
  </si>
  <si>
    <t>926 107,57000</t>
  </si>
  <si>
    <t>Иные межбюджетные трaнсферты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t>
  </si>
  <si>
    <t>1110078490</t>
  </si>
  <si>
    <t>4 600 000,00000</t>
  </si>
  <si>
    <t>Мероприятия в сфере культуры</t>
  </si>
  <si>
    <t>1110080860</t>
  </si>
  <si>
    <t>19 975 000,00000</t>
  </si>
  <si>
    <t>19 970 843,76000</t>
  </si>
  <si>
    <t>Гранты в области культуры и искусства</t>
  </si>
  <si>
    <t>1110081620</t>
  </si>
  <si>
    <t>10 000 000,00000</t>
  </si>
  <si>
    <t>Субсидия на поддержку отрасли культуры</t>
  </si>
  <si>
    <t>11100L5190</t>
  </si>
  <si>
    <t>546 580,00000</t>
  </si>
  <si>
    <t>546 360,00000</t>
  </si>
  <si>
    <t>Мероприятия государственной программы Воронежской области "Доступная среда"</t>
  </si>
  <si>
    <t>11100S1480</t>
  </si>
  <si>
    <t>21 000,00000</t>
  </si>
  <si>
    <t>17 078 400,00000</t>
  </si>
  <si>
    <t>16 846 507,81000</t>
  </si>
  <si>
    <t>Подпрограмма "Сохранение историко-культурного наследия" муниципальной программы городского округа город Воронеж "Развитие культуры"</t>
  </si>
  <si>
    <t>1120000000</t>
  </si>
  <si>
    <t>6 668 000,00000</t>
  </si>
  <si>
    <t>6 648 224,69000</t>
  </si>
  <si>
    <t>Резервный фонд правительства Воронежской облаcти (финансовое обеспечение непредвиденных расходов)</t>
  </si>
  <si>
    <t>1120020540</t>
  </si>
  <si>
    <t>4 825 000,00000</t>
  </si>
  <si>
    <t>Обеспечение сохранности и ремонт военно-мемориальных объектов</t>
  </si>
  <si>
    <t>1120088530</t>
  </si>
  <si>
    <t>1 243 000,00000</t>
  </si>
  <si>
    <t>1 242 821,11000</t>
  </si>
  <si>
    <t>Обеспечение сохранности объектов культурного наследия</t>
  </si>
  <si>
    <t>1120088540</t>
  </si>
  <si>
    <t>600 000,00000</t>
  </si>
  <si>
    <t>580 403,58000</t>
  </si>
  <si>
    <t>Другие вопросы в области культуры, кинематографии</t>
  </si>
  <si>
    <t>0804</t>
  </si>
  <si>
    <t>54 819 000,00000</t>
  </si>
  <si>
    <t>54 783 186,49000</t>
  </si>
  <si>
    <t>376 000,00000</t>
  </si>
  <si>
    <t>375 900,00000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</si>
  <si>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</si>
  <si>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1110000110</t>
  </si>
  <si>
    <t>1 012 000,00000</t>
  </si>
  <si>
    <t>управление образования администрации городского округа город Воронеж</t>
  </si>
  <si>
    <t>924</t>
  </si>
  <si>
    <t>9 416 378 137,50000</t>
  </si>
  <si>
    <t>9 384 307 477,39000</t>
  </si>
  <si>
    <t>Дошкольное образование</t>
  </si>
  <si>
    <t>0701</t>
  </si>
  <si>
    <t>3 687 194 800,00000</t>
  </si>
  <si>
    <t>3 673 495 350,52000</t>
  </si>
  <si>
    <t>Муниципальная программа городского округа город Воронеж "Развитие образования"</t>
  </si>
  <si>
    <t>0200000000</t>
  </si>
  <si>
    <t>Подпрограмма "Развитие дошкольного образования"  муниципальной программы городского округа город Воронеж "Развитие образования"</t>
  </si>
  <si>
    <t>0210000000</t>
  </si>
  <si>
    <t>0210000550</t>
  </si>
  <si>
    <t>1 715 500,00000</t>
  </si>
  <si>
    <t>1 715 386,29000</t>
  </si>
  <si>
    <t>0210000590</t>
  </si>
  <si>
    <t>1 483 160 800,00000</t>
  </si>
  <si>
    <t>1 470 012 023,89000</t>
  </si>
  <si>
    <t>Резервный фонд правительства Воронежской области (финансовое обеспечение непредвиденных расходов)</t>
  </si>
  <si>
    <t>0210020540</t>
  </si>
  <si>
    <t>2 872 000,00000</t>
  </si>
  <si>
    <t>2 328 564,22000</t>
  </si>
  <si>
    <t>Зaрезервированные средства, связанные с особенностями исполнения бюджета</t>
  </si>
  <si>
    <t>0210070100</t>
  </si>
  <si>
    <t>2 565 000,00000</t>
  </si>
  <si>
    <t>2 558 060,56000</t>
  </si>
  <si>
    <t>Субвенции на обеспечение государственных гарантий реализации прав на получение общедоступного и бесплатного дошкольного образования</t>
  </si>
  <si>
    <t>0210078290</t>
  </si>
  <si>
    <t>2 155 202 500,00000</t>
  </si>
  <si>
    <t>Иные межбюджетные трансферты на финансовое обеспечение на формирование организационно-методического обеспечения и создание архитектурно-доступной пространственно-развивающей образовательной среды для организации специальных условий обучения детей с ОВЗ</t>
  </si>
  <si>
    <t>0210078400</t>
  </si>
  <si>
    <t>3 500 000,00000</t>
  </si>
  <si>
    <t>Иные межбюджетные трансферты на реализацию проектов, обеспечивающих создание инфраструктуры центров (служб) помощи родителям с детьми дошкольного возраста, в том числе от 0 до 3 лет, реализующих программы психолого-педагогической, диагностической, консультационной помощи родителям с детьми дошкольного возраста, в том числе от 0 до 3 лет</t>
  </si>
  <si>
    <t>0210078690</t>
  </si>
  <si>
    <t>500 000,00000</t>
  </si>
  <si>
    <t>Мероприятия государственной программы Российской Федерации "Доступная среда" на 2011-2020 годы (софинансирование)</t>
  </si>
  <si>
    <t>02100L0270</t>
  </si>
  <si>
    <t>1 010 000,00000</t>
  </si>
  <si>
    <t>Субсидии на мероприятия по развитию сети дошкольных образовательных организаций Воронежской области</t>
  </si>
  <si>
    <t>02100S8300</t>
  </si>
  <si>
    <t>36 669 000,00000</t>
  </si>
  <si>
    <t>36 668 815,56000</t>
  </si>
  <si>
    <t>Общее образование</t>
  </si>
  <si>
    <t>0702</t>
  </si>
  <si>
    <t>4 768 043 500,00000</t>
  </si>
  <si>
    <t>4 751 654 389,43000</t>
  </si>
  <si>
    <t>Подпрограмма "Развитие общего  и дополнительного образования"  муниципальной программы городского округа город Воронеж "Развитие образования"</t>
  </si>
  <si>
    <t>0220000000</t>
  </si>
  <si>
    <t>0220000550</t>
  </si>
  <si>
    <t>2 476 500,00000</t>
  </si>
  <si>
    <t>2 476 333,50000</t>
  </si>
  <si>
    <t>0220000590</t>
  </si>
  <si>
    <t>1 028 289 198,00000</t>
  </si>
  <si>
    <t>1 019 114 320,65000</t>
  </si>
  <si>
    <t>Рeзервный фонд правительства Воронежской области (финансовое обеспечение непредвиденных расходов)</t>
  </si>
  <si>
    <t>0220020540</t>
  </si>
  <si>
    <t>4 854 500,00000</t>
  </si>
  <si>
    <t>4 006 715,05000</t>
  </si>
  <si>
    <t>Зарезервированные средства, связанные с особенностями исполнения бюджета</t>
  </si>
  <si>
    <t>0220070100</t>
  </si>
  <si>
    <t>3 055 000,00000</t>
  </si>
  <si>
    <t>2 995 086,49000</t>
  </si>
  <si>
    <t>Субвенции на обеспечение государственных гарантий реализации прав на получение общедоступного и бесплатного общего образования, а также дополнительного образования детей в общеобразовательных учреждениях</t>
  </si>
  <si>
    <t>0220078120</t>
  </si>
  <si>
    <t>3 594 347 500,00000</t>
  </si>
  <si>
    <t>Иные межбюджетные трансферты на финансовое обеспечение и формирование организационно-методического обеспечения и создание архитектурно-доступной пространственно-развивающей образовательной среды для организации специальных условий обучения детей с ОВЗ</t>
  </si>
  <si>
    <t>0220078400</t>
  </si>
  <si>
    <t>8 100 000,00000</t>
  </si>
  <si>
    <t>7 802 782,50000</t>
  </si>
  <si>
    <t>Мероприятия государственной программы Российской Федерации "Доступная среда" на 2011-2020 годы (сoфинансирование)</t>
  </si>
  <si>
    <t>02200L0270</t>
  </si>
  <si>
    <t>2 474 702,00000</t>
  </si>
  <si>
    <t>2 474 567,32000</t>
  </si>
  <si>
    <t>Мероприятия по развитию сети общеобразовательных организаций Воронежской области</t>
  </si>
  <si>
    <t>02200S0870</t>
  </si>
  <si>
    <t>39 233 500,00000</t>
  </si>
  <si>
    <t>Субсидия на материально-техническое оснащение муниципальных общеобразовательных организаций</t>
  </si>
  <si>
    <t>02200S1630</t>
  </si>
  <si>
    <t>606 000,00000</t>
  </si>
  <si>
    <t>Софинансирование обеспечения учащихся общеобразовательных учреждений молочной продукцией</t>
  </si>
  <si>
    <t>02200S8130</t>
  </si>
  <si>
    <t>84 606 600,00000</t>
  </si>
  <si>
    <t>78 597 583,92000</t>
  </si>
  <si>
    <t>689 826 800,00000</t>
  </si>
  <si>
    <t>688 611 207,05000</t>
  </si>
  <si>
    <t>683 550 600,00000</t>
  </si>
  <si>
    <t>682 413 687,05000</t>
  </si>
  <si>
    <t>365 200,00000</t>
  </si>
  <si>
    <t>288 720,00000</t>
  </si>
  <si>
    <t>255 000,00000</t>
  </si>
  <si>
    <t>252 800,00000</t>
  </si>
  <si>
    <t>Субсидии на мероприятия по развитию сети организаций дополнительного образования детей Воронежской области</t>
  </si>
  <si>
    <t>02200S8420</t>
  </si>
  <si>
    <t>4 646 000,00000</t>
  </si>
  <si>
    <t>Молодежная политика</t>
  </si>
  <si>
    <t>0707</t>
  </si>
  <si>
    <t>98 924 637,50000</t>
  </si>
  <si>
    <t>98 823 138,68000</t>
  </si>
  <si>
    <t>98 730 637,50000</t>
  </si>
  <si>
    <t>98 630 004,68000</t>
  </si>
  <si>
    <t>Основное мероприятие "Создание условий для отдыха детей городского округа город Воронеж"  муниципальной программы городского округа город Воронеж "Развитие образования"</t>
  </si>
  <si>
    <t>0200100000</t>
  </si>
  <si>
    <t>89 620 067,52000</t>
  </si>
  <si>
    <t>89 549 604,78000</t>
  </si>
  <si>
    <t>0200100590</t>
  </si>
  <si>
    <t>34 369 000,00000</t>
  </si>
  <si>
    <t>34 304 696,36000</t>
  </si>
  <si>
    <t>Сoфинансирование организации отдыха и оздоровления детей и молодежи</t>
  </si>
  <si>
    <t>02001S8320</t>
  </si>
  <si>
    <t>537 330,02000</t>
  </si>
  <si>
    <t>Софинансирование оздорoвления детей</t>
  </si>
  <si>
    <t>02001S8410</t>
  </si>
  <si>
    <t>46 913 737,50000</t>
  </si>
  <si>
    <t>46 907 578,40000</t>
  </si>
  <si>
    <t>Субсидии на укрепление материально-технической бaзы лагерей</t>
  </si>
  <si>
    <t>02001S8720</t>
  </si>
  <si>
    <t>7 800 000,00000</t>
  </si>
  <si>
    <t>6 915 569,98000</t>
  </si>
  <si>
    <t>6 885 876,53000</t>
  </si>
  <si>
    <t>Софинансирование организации отдыха и оздоровления детей и молодежи</t>
  </si>
  <si>
    <t>02200S8320</t>
  </si>
  <si>
    <t>Подпрограмма "Вовлечение молодежи в социальную практику"  муниципальной программы городского округа город Воронеж "Развитие образования"</t>
  </si>
  <si>
    <t>0230000000</t>
  </si>
  <si>
    <t>2 195 000,00000</t>
  </si>
  <si>
    <t>2 194 523,37000</t>
  </si>
  <si>
    <t>Мероприятия в области молодежной политики</t>
  </si>
  <si>
    <t>0230080290</t>
  </si>
  <si>
    <t>194 000,00000</t>
  </si>
  <si>
    <t>193 134,00000</t>
  </si>
  <si>
    <t>Другие вопросы в области образования</t>
  </si>
  <si>
    <t>0709</t>
  </si>
  <si>
    <t>163 250 000,00000</t>
  </si>
  <si>
    <t>162 908 463,64000</t>
  </si>
  <si>
    <t>200 000,00000</t>
  </si>
  <si>
    <t>Мероприятия в области дошкольного образования</t>
  </si>
  <si>
    <t>0210080260</t>
  </si>
  <si>
    <t>163 050 000,00000</t>
  </si>
  <si>
    <t>162 708 463,64000</t>
  </si>
  <si>
    <t>162 660 000,00000</t>
  </si>
  <si>
    <t>162 318 463,64000</t>
  </si>
  <si>
    <t>Мероприятия в области общего и дополнительного образования</t>
  </si>
  <si>
    <t>0220080270</t>
  </si>
  <si>
    <t>390 000,00000</t>
  </si>
  <si>
    <t>2 225 000,00000</t>
  </si>
  <si>
    <t>2 224 100,00000</t>
  </si>
  <si>
    <t>0220000110</t>
  </si>
  <si>
    <t>Охрана семьи и детства</t>
  </si>
  <si>
    <t>1004</t>
  </si>
  <si>
    <t>4 712 400,00000</t>
  </si>
  <si>
    <t>4 406 704,07000</t>
  </si>
  <si>
    <t>Субвенции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</si>
  <si>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0210078150</t>
  </si>
  <si>
    <t>2 201 000,00000</t>
  </si>
  <si>
    <t>2 184 124,00000</t>
  </si>
  <si>
    <t>Дотация на питание родителям обучающихся</t>
  </si>
  <si>
    <t>0220000120</t>
  </si>
  <si>
    <t>управление финансово-бюджетной политики администрации городского округа город Воронеж</t>
  </si>
  <si>
    <t>927</t>
  </si>
  <si>
    <t>1 204 064 800,00000</t>
  </si>
  <si>
    <t>1 191 827 173,07000</t>
  </si>
  <si>
    <t>97 836 000,00000</t>
  </si>
  <si>
    <t>97 702 508,71000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</si>
  <si>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муниципальными финансами"</t>
  </si>
  <si>
    <t>3900200000</t>
  </si>
  <si>
    <t>3900282010</t>
  </si>
  <si>
    <t>469 261 800,00000</t>
  </si>
  <si>
    <t>460 358 872,09000</t>
  </si>
  <si>
    <t>39 967 000,00000</t>
  </si>
  <si>
    <t>39 966 968,10000</t>
  </si>
  <si>
    <t>Софинансирование мероприятий по стимулированию программ развития жилищного строительства субъектов Российской Федерации</t>
  </si>
  <si>
    <t>39001L0210</t>
  </si>
  <si>
    <t>Межбюджетные трансферты</t>
  </si>
  <si>
    <t>500</t>
  </si>
  <si>
    <t>245 000 000,00000</t>
  </si>
  <si>
    <t>242 129 041,49000</t>
  </si>
  <si>
    <t>Межбюджетные трансферты на предоставление субсидий малоимущим гражданам на возмещение разницы, связанной со снижением максимально допустимой доли собственных расходов граждан на оплату жилья и коммунальных услуг в совокупном семейном доходе</t>
  </si>
  <si>
    <t>3900180830</t>
  </si>
  <si>
    <t>Обслуживание государственного внутреннего и муниципального долга</t>
  </si>
  <si>
    <t>1301</t>
  </si>
  <si>
    <t>352 000 000,00000</t>
  </si>
  <si>
    <t>351 669 782,68000</t>
  </si>
  <si>
    <t>Процентные платежи по муниципальному долгу городского округа город Воронеж</t>
  </si>
  <si>
    <t>3900187880</t>
  </si>
  <si>
    <t>Обслуживание государственного (муниципального) долга</t>
  </si>
  <si>
    <t>700</t>
  </si>
  <si>
    <t>управа Железнодорожного района городского округа город Воронеж</t>
  </si>
  <si>
    <t>928</t>
  </si>
  <si>
    <t>289 237 164,60000</t>
  </si>
  <si>
    <t>261 002 887,49000</t>
  </si>
  <si>
    <t>61 792 000,00000</t>
  </si>
  <si>
    <t>61 201 676,05000</t>
  </si>
  <si>
    <t>7 109 000,00000</t>
  </si>
  <si>
    <t>7 108 689,75000</t>
  </si>
  <si>
    <t>2 836 000,00000</t>
  </si>
  <si>
    <t>2 835 689,75000</t>
  </si>
  <si>
    <t>4 273 000,00000</t>
  </si>
  <si>
    <t>Субвенции на создание и организацию деятельности комиссий по делам несовершеннолетних и защите их прав</t>
  </si>
  <si>
    <t>5000278080</t>
  </si>
  <si>
    <t>518 000,00000</t>
  </si>
  <si>
    <t>Субвенции бюджетам муниципальных образований на выполнение переданных полномочий по организации и осуществлению деятельности по опеке и попечительству</t>
  </si>
  <si>
    <t>5000278240</t>
  </si>
  <si>
    <t>3 374 000,00000</t>
  </si>
  <si>
    <t>Субвенции на осуществление полномочий по созданию и организации деятельности административных комиссий</t>
  </si>
  <si>
    <t>5000278470</t>
  </si>
  <si>
    <t>381 000,00000</t>
  </si>
  <si>
    <t>Сельское хозяйство и рыболовство</t>
  </si>
  <si>
    <t>0405</t>
  </si>
  <si>
    <t>1 836 500,00000</t>
  </si>
  <si>
    <t>1 835 267,20000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</si>
  <si>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"Охрана окружающей среды"</t>
  </si>
  <si>
    <t>1200400000</t>
  </si>
  <si>
    <t>Субвенции на осуществление отдельных государственных полномочий по организации деятельности по отлову и содержанию безнадзорных животных</t>
  </si>
  <si>
    <t>1200478800</t>
  </si>
  <si>
    <t>Дорожное хозяйство (дорожные фонды)</t>
  </si>
  <si>
    <t>0409</t>
  </si>
  <si>
    <t>148 789 300,00000</t>
  </si>
  <si>
    <t>121 406 897,32000</t>
  </si>
  <si>
    <t>Муниципальная программа городского округа город Воронеж "Развитие транспортной системы"</t>
  </si>
  <si>
    <t>2400000000</t>
  </si>
  <si>
    <t>Подпрограмма "Развитие дорожного хозяйства" муни-ципальной программы городского округа город Воронеж "Развитие транспортной системы"</t>
  </si>
  <si>
    <t>2410000000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</si>
  <si>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товаров,выполнением работ, оказанием услуг</t>
  </si>
  <si>
    <t>2410070100</t>
  </si>
  <si>
    <t>22 600 000,00000</t>
  </si>
  <si>
    <t>2410080200</t>
  </si>
  <si>
    <t>2 775 000,00000</t>
  </si>
  <si>
    <t>2 774 380,00000</t>
  </si>
  <si>
    <t>Расходы на софинансирование мероприятий по развитию улично-дорожной сети административного центра Воронежской области  городского округа г. Воронеж</t>
  </si>
  <si>
    <t>24100S8660</t>
  </si>
  <si>
    <t>123 414 300,00000</t>
  </si>
  <si>
    <t>118 632 517,32000</t>
  </si>
  <si>
    <t>Другие вопросы в области национальной экономики</t>
  </si>
  <si>
    <t>0412</t>
  </si>
  <si>
    <t>2 537 000,00000</t>
  </si>
  <si>
    <t>2 536 119,67000</t>
  </si>
  <si>
    <t>10 000,00000</t>
  </si>
  <si>
    <t>Софинансирование устройства тротуаров</t>
  </si>
  <si>
    <t>24100S8770</t>
  </si>
  <si>
    <t>2 527 000,00000</t>
  </si>
  <si>
    <t>2 526 119,67000</t>
  </si>
  <si>
    <t>Коммунальное хозяйство</t>
  </si>
  <si>
    <t>0502</t>
  </si>
  <si>
    <t>3 001 000,00000</t>
  </si>
  <si>
    <t>3 000 171,00000</t>
  </si>
  <si>
    <t>Основное мероприятие "Обеспечение деятельности органов территориального общественного самоуправления городского округа город Воронеж" муниципальной программы городского округа город Воронеж "Муниципальное управление"</t>
  </si>
  <si>
    <t>5000300000</t>
  </si>
  <si>
    <t>Расходы, связанные с деятельностью органов территориального общественного самоуправления</t>
  </si>
  <si>
    <t>5000380790</t>
  </si>
  <si>
    <t>45 939 764,60000</t>
  </si>
  <si>
    <t>45 698 982,61000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</si>
  <si>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</si>
  <si>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0600000000</t>
  </si>
  <si>
    <t>5 390 000,00000</t>
  </si>
  <si>
    <t>5 389 512,99000</t>
  </si>
  <si>
    <t>Подпрограмма "Благоустройство дворовых территорий" муниципальной программы  городского округа город Воронеж "Обеспечение коммунальными услугами населения городского округа город Воронеж"</t>
  </si>
  <si>
    <t>0620000000</t>
  </si>
  <si>
    <t>Мероприятия по благоустройству дворовых территорий</t>
  </si>
  <si>
    <t>0620081540</t>
  </si>
  <si>
    <t>5 342 100,00000</t>
  </si>
  <si>
    <t>5 221 805,02000</t>
  </si>
  <si>
    <t>3 696 200,00000</t>
  </si>
  <si>
    <t>3 576 645,91000</t>
  </si>
  <si>
    <t>Иныe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t>
  </si>
  <si>
    <t>1200178490</t>
  </si>
  <si>
    <t>1 593 000,00000</t>
  </si>
  <si>
    <t>1 473 524,86000</t>
  </si>
  <si>
    <t>2 103 200,00000</t>
  </si>
  <si>
    <t>2 103 121,05000</t>
  </si>
  <si>
    <t>1 545 900,00000</t>
  </si>
  <si>
    <t>1 545 160,11000</t>
  </si>
  <si>
    <t>100 000,00000</t>
  </si>
  <si>
    <t>99 999,00000</t>
  </si>
  <si>
    <t>Муниципальная программа "Формирование современной городской среды на территории городского округа город Воронеж на 2018-2022 годы"</t>
  </si>
  <si>
    <t>4000000000</t>
  </si>
  <si>
    <t>35 087 664,60000</t>
  </si>
  <si>
    <t>Основное мероприятие "Благоустройство дворовых территорий многоквартирных домов" муниципальной программы городского округа город Воронеж "Формирование современной городской среды на территории городского округа город Воронеж на 2018-2022 годы"</t>
  </si>
  <si>
    <t>4000100000</t>
  </si>
  <si>
    <t>Выполнение других расходных обязатeльств</t>
  </si>
  <si>
    <t>4000180200</t>
  </si>
  <si>
    <t>30 350,56000</t>
  </si>
  <si>
    <t>Paсходы по формированию современной городской среды</t>
  </si>
  <si>
    <t>40001L5550</t>
  </si>
  <si>
    <t>35 057 314,04000</t>
  </si>
  <si>
    <t>120 000,00000</t>
  </si>
  <si>
    <t>147 000,00000</t>
  </si>
  <si>
    <t>146 798,30000</t>
  </si>
  <si>
    <t>98 000,00000</t>
  </si>
  <si>
    <t>97 798,30000</t>
  </si>
  <si>
    <t>49 000,00000</t>
  </si>
  <si>
    <t>193 000,00000</t>
  </si>
  <si>
    <t>192 999,99000</t>
  </si>
  <si>
    <t>17 726 600,00000</t>
  </si>
  <si>
    <t>17 709 285,60000</t>
  </si>
  <si>
    <t>Основное мероприятие "Социализация детей-сирот и детей, нуждающихся в особой защите государства"  муниципальной программы городского округа город Воронеж "Развитие образования"</t>
  </si>
  <si>
    <t>0200200000</t>
  </si>
  <si>
    <t>Выплата единовременного пособия при всех формах устройства детей, лишенных родительского попечения, в семью</t>
  </si>
  <si>
    <t>0200252600</t>
  </si>
  <si>
    <t>551 900,00000</t>
  </si>
  <si>
    <t>534 655,84000</t>
  </si>
  <si>
    <t>Субвенции на обеспечение выплат приемной семье на содержание подопечных детей</t>
  </si>
  <si>
    <t>0200278180</t>
  </si>
  <si>
    <t>1 134 660,00000</t>
  </si>
  <si>
    <t>1 134 615,00000</t>
  </si>
  <si>
    <t>Субвенции на обеспечение выплаты вознаграждения, причитающегося приемному родителю</t>
  </si>
  <si>
    <t>0200278190</t>
  </si>
  <si>
    <t>1 236 410,00000</t>
  </si>
  <si>
    <t>1 236 406,47000</t>
  </si>
  <si>
    <t>Субвенции на обеспечение выплат семьям опекунов на содержание подопечных детей</t>
  </si>
  <si>
    <t>0200278200</t>
  </si>
  <si>
    <t>14 803 630,00000</t>
  </si>
  <si>
    <t>14 803 608,29000</t>
  </si>
  <si>
    <t>Физическая культура</t>
  </si>
  <si>
    <t>1101</t>
  </si>
  <si>
    <t>166 000,00000</t>
  </si>
  <si>
    <t>Муниципальная программа городского округа город Воронеж "Развитие физической культуры и спорта"</t>
  </si>
  <si>
    <t>1300000000</t>
  </si>
  <si>
    <t>Основное мероприятие "Развитие массовой физической культуры и спорта в городском округе город Воронеж" муниципальной программы городского округа город Воронеж "Развитие физической культуры и спорта"</t>
  </si>
  <si>
    <t>1300100000</t>
  </si>
  <si>
    <t>Мероприятия в области физической культуры и спорта</t>
  </si>
  <si>
    <t>1300180410</t>
  </si>
  <si>
    <t>управа Коминтерновского района городского округа город Воронеж</t>
  </si>
  <si>
    <t>929</t>
  </si>
  <si>
    <t>408 334 724,43000</t>
  </si>
  <si>
    <t>399 190 465,76000</t>
  </si>
  <si>
    <t>60 922 000,00000</t>
  </si>
  <si>
    <t>60 710 948,33000</t>
  </si>
  <si>
    <t>11 635 100,00000</t>
  </si>
  <si>
    <t>11 634 484,04000</t>
  </si>
  <si>
    <t>5 699 100,00000</t>
  </si>
  <si>
    <t>5 698 484,04000</t>
  </si>
  <si>
    <t>5 936 000,00000</t>
  </si>
  <si>
    <t>924 000,00000</t>
  </si>
  <si>
    <t>4 632 000,00000</t>
  </si>
  <si>
    <t>380 000,00000</t>
  </si>
  <si>
    <t>4 671 500,00000</t>
  </si>
  <si>
    <t>2 535 264,14000</t>
  </si>
  <si>
    <t>237 728 740,00000</t>
  </si>
  <si>
    <t>231 291 668,26000</t>
  </si>
  <si>
    <t>Основное мероприятие "Капитальный ремонт и ремонт дворовых территорий многоквартирных домов, проездов к дворовым территориям многоквартирных домов" муниципальной программы городского округа город Воронеж "Развитие транспортной системы"</t>
  </si>
  <si>
    <t>2400100000</t>
  </si>
  <si>
    <t>1 100 000,00000</t>
  </si>
  <si>
    <t>1 082 002,18000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</si>
  <si>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</si>
  <si>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2400181550</t>
  </si>
  <si>
    <t>236 628 740,00000</t>
  </si>
  <si>
    <t>230 209 666,08000</t>
  </si>
  <si>
    <t>Резервный фонд правительства Воронежcкой области (финансовое обеспечение непредвиденных расходов)</t>
  </si>
  <si>
    <t>2410020540</t>
  </si>
  <si>
    <t>16 000,00000</t>
  </si>
  <si>
    <t>10 119,00000</t>
  </si>
  <si>
    <t>5 854 240,00000</t>
  </si>
  <si>
    <t>2 990 000,00000</t>
  </si>
  <si>
    <t>2 989 280,00000</t>
  </si>
  <si>
    <t>Развитие улично-дорожной сети и текущее содержание объектов внешнего благоустройства</t>
  </si>
  <si>
    <t>2410080240</t>
  </si>
  <si>
    <t>542 000,00000</t>
  </si>
  <si>
    <t>539 073,66000</t>
  </si>
  <si>
    <t>227 226 500,00000</t>
  </si>
  <si>
    <t>226 671 193,42000</t>
  </si>
  <si>
    <t>3 129 000,00000</t>
  </si>
  <si>
    <t>3 128 000,00000</t>
  </si>
  <si>
    <t>67 689 844,43000</t>
  </si>
  <si>
    <t>67 399 235,83000</t>
  </si>
  <si>
    <t>7 591 000,00000</t>
  </si>
  <si>
    <t>7 306 955,64000</t>
  </si>
  <si>
    <t>Резервный фонд правительства Воронежской области (финансовое обеспечение непредвиденных расходов</t>
  </si>
  <si>
    <t>0620020540</t>
  </si>
  <si>
    <t>794 000,00000</t>
  </si>
  <si>
    <t>517 206,66000</t>
  </si>
  <si>
    <t>Зарезервирoванные средства, связанные с особенностями исполнения бюджета</t>
  </si>
  <si>
    <t>0620070100</t>
  </si>
  <si>
    <t>650 000,00000</t>
  </si>
  <si>
    <t>642 777,74000</t>
  </si>
  <si>
    <t>6 147 000,00000</t>
  </si>
  <si>
    <t>6 146 971,24000</t>
  </si>
  <si>
    <t>7 101 300,00000</t>
  </si>
  <si>
    <t>7 094 735,77000</t>
  </si>
  <si>
    <t>Резервный фонд правительства Воронежской oбласти (финансовое обеспечение непредвиденных расходов</t>
  </si>
  <si>
    <t>1200120540</t>
  </si>
  <si>
    <t>250 000,00000</t>
  </si>
  <si>
    <t>244 402,78000</t>
  </si>
  <si>
    <t>1200180200</t>
  </si>
  <si>
    <t>787 000,00000</t>
  </si>
  <si>
    <t>786 588,79000</t>
  </si>
  <si>
    <t>6 064 300,00000</t>
  </si>
  <si>
    <t>6 063 744,20000</t>
  </si>
  <si>
    <t>52 997 544,43000</t>
  </si>
  <si>
    <t>52 997 544,42000</t>
  </si>
  <si>
    <t>26 529,73000</t>
  </si>
  <si>
    <t>52 971 014,70000</t>
  </si>
  <si>
    <t>52 971 014,69000</t>
  </si>
  <si>
    <t>119 776,00000</t>
  </si>
  <si>
    <t>71 000,00000</t>
  </si>
  <si>
    <t>70 776,00000</t>
  </si>
  <si>
    <t>249 954,50000</t>
  </si>
  <si>
    <t>21 955 540,00000</t>
  </si>
  <si>
    <t>21 888 439,24000</t>
  </si>
  <si>
    <t>717 000,00000</t>
  </si>
  <si>
    <t>649 925,67000</t>
  </si>
  <si>
    <t>2 745 180,00000</t>
  </si>
  <si>
    <t>2 745 173,00000</t>
  </si>
  <si>
    <t>3 143 890,00000</t>
  </si>
  <si>
    <t>3 143 880,57000</t>
  </si>
  <si>
    <t>15 349 470,00000</t>
  </si>
  <si>
    <t>15 349 460,00000</t>
  </si>
  <si>
    <t>233 000,00000</t>
  </si>
  <si>
    <t>232 695,42000</t>
  </si>
  <si>
    <t>управа Левобережного района городского округа город Воронеж</t>
  </si>
  <si>
    <t>930</t>
  </si>
  <si>
    <t>317 077 587,38000</t>
  </si>
  <si>
    <t>308 819 803,21000</t>
  </si>
  <si>
    <t>54 607 000,00000</t>
  </si>
  <si>
    <t>54 596 792,64000</t>
  </si>
  <si>
    <t>8 492 000,00000</t>
  </si>
  <si>
    <t>8 491 682,40000</t>
  </si>
  <si>
    <t>3 525 000,00000</t>
  </si>
  <si>
    <t>3 524 682,40000</t>
  </si>
  <si>
    <t>4 967 000,00000</t>
  </si>
  <si>
    <t>3 663 000,00000</t>
  </si>
  <si>
    <t>3 386 600,00000</t>
  </si>
  <si>
    <t>3 095 939,61000</t>
  </si>
  <si>
    <t>169 856 660,00000</t>
  </si>
  <si>
    <t>162 336 716,79000</t>
  </si>
  <si>
    <t>6 411 760,00000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</si>
  <si>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t>
  </si>
  <si>
    <t>2410078490</t>
  </si>
  <si>
    <t>649 975,86000</t>
  </si>
  <si>
    <t>1 800 000,00000</t>
  </si>
  <si>
    <t>966 000,00000</t>
  </si>
  <si>
    <t>965 060,62000</t>
  </si>
  <si>
    <t>160 028 900,00000</t>
  </si>
  <si>
    <t>158 921 680,31000</t>
  </si>
  <si>
    <t>2 594 000,00000</t>
  </si>
  <si>
    <t>2 593 129,00000</t>
  </si>
  <si>
    <t>50 271 337,38000</t>
  </si>
  <si>
    <t>49 920 186,40000</t>
  </si>
  <si>
    <t>2 240 000,00000</t>
  </si>
  <si>
    <t>2 239 741,98000</t>
  </si>
  <si>
    <t>3 487 000,00000</t>
  </si>
  <si>
    <t>3 191 756,77000</t>
  </si>
  <si>
    <t>2 693 000,00000</t>
  </si>
  <si>
    <t>2 398 373,51000</t>
  </si>
  <si>
    <t>460 000,00000</t>
  </si>
  <si>
    <t>459 705,96000</t>
  </si>
  <si>
    <t>2 233 000,00000</t>
  </si>
  <si>
    <t>1 938 667,55000</t>
  </si>
  <si>
    <t>694 000,00000</t>
  </si>
  <si>
    <t>693 384,26000</t>
  </si>
  <si>
    <t>44 544 337,38000</t>
  </si>
  <si>
    <t>44 488 687,65000</t>
  </si>
  <si>
    <t>42 644 337,38000</t>
  </si>
  <si>
    <t>42 614 135,80000</t>
  </si>
  <si>
    <t>10 426,38000</t>
  </si>
  <si>
    <t>10 426,07000</t>
  </si>
  <si>
    <t>42 633 911,00000</t>
  </si>
  <si>
    <t>42 603 709,73000</t>
  </si>
  <si>
    <t>Основное мероприятие "Благоустройство общественных 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 на 2018-2022 годы"</t>
  </si>
  <si>
    <t>4000200000</t>
  </si>
  <si>
    <t>1 900 000,00000</t>
  </si>
  <si>
    <t>1 874 551,85000</t>
  </si>
  <si>
    <t>Выполнение других расхoдных oбязательств</t>
  </si>
  <si>
    <t>4000280200</t>
  </si>
  <si>
    <t>19,00000</t>
  </si>
  <si>
    <t>18,75000</t>
  </si>
  <si>
    <t>Расходы по формированию современной городской среды.</t>
  </si>
  <si>
    <t>40002L5550</t>
  </si>
  <si>
    <t>1 899 981,00000</t>
  </si>
  <si>
    <t>1 874 533,10000</t>
  </si>
  <si>
    <t>146 939,58000</t>
  </si>
  <si>
    <t>86 000,00000</t>
  </si>
  <si>
    <t>85 999,00000</t>
  </si>
  <si>
    <t>61 000,00000</t>
  </si>
  <si>
    <t>60 940,58000</t>
  </si>
  <si>
    <t>192 895,00000</t>
  </si>
  <si>
    <t>27 314 990,00000</t>
  </si>
  <si>
    <t>27 231 145,83000</t>
  </si>
  <si>
    <t>1 401 700,00000</t>
  </si>
  <si>
    <t>1 317 871,51000</t>
  </si>
  <si>
    <t>3 589 330,00000</t>
  </si>
  <si>
    <t>3 589 328,00000</t>
  </si>
  <si>
    <t>3 811 880,00000</t>
  </si>
  <si>
    <t>3 811 876,32000</t>
  </si>
  <si>
    <t>18 512 080,00000</t>
  </si>
  <si>
    <t>18 512 070,00000</t>
  </si>
  <si>
    <t>215 000,00000</t>
  </si>
  <si>
    <t>214 375,96000</t>
  </si>
  <si>
    <t>управа Ленинского района городского округа город Воронеж</t>
  </si>
  <si>
    <t>931</t>
  </si>
  <si>
    <t>368 418 571,31000</t>
  </si>
  <si>
    <t>304 325 615,25000</t>
  </si>
  <si>
    <t>51 216 400,00000</t>
  </si>
  <si>
    <t>51 095 259,37000</t>
  </si>
  <si>
    <t>9 836 100,00000</t>
  </si>
  <si>
    <t>9 563 843,41000</t>
  </si>
  <si>
    <t>6 557 100,00000</t>
  </si>
  <si>
    <t>6 556 843,41000</t>
  </si>
  <si>
    <t>3 279 000,00000</t>
  </si>
  <si>
    <t>3 007 000,00000</t>
  </si>
  <si>
    <t>272 000,00000</t>
  </si>
  <si>
    <t>2 109 000,00000</t>
  </si>
  <si>
    <t>686 600,00000</t>
  </si>
  <si>
    <t>683 243,80000</t>
  </si>
  <si>
    <t>239 784 343,37000</t>
  </si>
  <si>
    <t>177 744 785,88000</t>
  </si>
  <si>
    <t>47 160 000,00000</t>
  </si>
  <si>
    <t>3 441 000,00000</t>
  </si>
  <si>
    <t>3 440 810,29000</t>
  </si>
  <si>
    <t>290 000,00000</t>
  </si>
  <si>
    <t>288 420,32000</t>
  </si>
  <si>
    <t>188 893 343,37000</t>
  </si>
  <si>
    <t>174 015 555,27000</t>
  </si>
  <si>
    <t>2 449 900,00000</t>
  </si>
  <si>
    <t>2 449 000,00000</t>
  </si>
  <si>
    <t>52 980 677,94000</t>
  </si>
  <si>
    <t>51 367 649,39000</t>
  </si>
  <si>
    <t>7 283 000,00000</t>
  </si>
  <si>
    <t>6 230 955,71000</t>
  </si>
  <si>
    <t>599 200,00000</t>
  </si>
  <si>
    <t>108 892,91000</t>
  </si>
  <si>
    <t>520 000,00000</t>
  </si>
  <si>
    <t>242 221,70000</t>
  </si>
  <si>
    <t>6 163 800,00000</t>
  </si>
  <si>
    <t>5 879 841,10000</t>
  </si>
  <si>
    <t>4 296 200,00000</t>
  </si>
  <si>
    <t>4 142 052,45000</t>
  </si>
  <si>
    <t>4 198 167,96000</t>
  </si>
  <si>
    <t>4 049 254,86000</t>
  </si>
  <si>
    <t>287 000,00000</t>
  </si>
  <si>
    <t>163 922,56000</t>
  </si>
  <si>
    <t>Зарезервированные средствa, связанные с особенностями исполнения бюджета</t>
  </si>
  <si>
    <t>1200170100</t>
  </si>
  <si>
    <t>101 967,96000</t>
  </si>
  <si>
    <t>101 160,42000</t>
  </si>
  <si>
    <t>3 809 200,00000</t>
  </si>
  <si>
    <t>3 784 171,88000</t>
  </si>
  <si>
    <t>98 032,04000</t>
  </si>
  <si>
    <t>92 797,59000</t>
  </si>
  <si>
    <t>Зарезервированные средства, связанные с особенностями исполнеия бюджета</t>
  </si>
  <si>
    <t>1200370100</t>
  </si>
  <si>
    <t>41 401 477,94000</t>
  </si>
  <si>
    <t>40 994 641,23000</t>
  </si>
  <si>
    <t>35 470 977,94000</t>
  </si>
  <si>
    <t>16 354,56000</t>
  </si>
  <si>
    <t>35 454 623,38000</t>
  </si>
  <si>
    <t>5 930 500,00000</t>
  </si>
  <si>
    <t>5 523 663,29000</t>
  </si>
  <si>
    <t>59,31000</t>
  </si>
  <si>
    <t>55,24000</t>
  </si>
  <si>
    <t>5 930 440,69000</t>
  </si>
  <si>
    <t>5 523 608,05000</t>
  </si>
  <si>
    <t>136 000,00000</t>
  </si>
  <si>
    <t>133 419,73000</t>
  </si>
  <si>
    <t>81 033,36000</t>
  </si>
  <si>
    <t>54 000,00000</t>
  </si>
  <si>
    <t>52 386,37000</t>
  </si>
  <si>
    <t>191 646,59000</t>
  </si>
  <si>
    <t>11 034 950,00000</t>
  </si>
  <si>
    <t>10 997 265,32000</t>
  </si>
  <si>
    <t>561 800,00000</t>
  </si>
  <si>
    <t>544 986,53000</t>
  </si>
  <si>
    <t>1 525 910,00000</t>
  </si>
  <si>
    <t>1 519 095,18000</t>
  </si>
  <si>
    <t>1 604 900,00000</t>
  </si>
  <si>
    <t>1 597 664,85000</t>
  </si>
  <si>
    <t>7 342 340,00000</t>
  </si>
  <si>
    <t>7 335 518,76000</t>
  </si>
  <si>
    <t>100 600,00000</t>
  </si>
  <si>
    <t>99 501,76000</t>
  </si>
  <si>
    <t>управа Советского района городского округа город Воронеж</t>
  </si>
  <si>
    <t>932</t>
  </si>
  <si>
    <t>421 962 941,70000</t>
  </si>
  <si>
    <t>363 351 736,19000</t>
  </si>
  <si>
    <t>72 696 000,00000</t>
  </si>
  <si>
    <t>72 571 030,14000</t>
  </si>
  <si>
    <t>7 051 000,00000</t>
  </si>
  <si>
    <t>7 050 992,00000</t>
  </si>
  <si>
    <t>2 473 000,00000</t>
  </si>
  <si>
    <t>2 472 992,00000</t>
  </si>
  <si>
    <t>4 578 000,00000</t>
  </si>
  <si>
    <t>923 000,00000</t>
  </si>
  <si>
    <t>3 275 000,00000</t>
  </si>
  <si>
    <t>3 636 600,00000</t>
  </si>
  <si>
    <t>1 784 803,64000</t>
  </si>
  <si>
    <t>251 938 758,30000</t>
  </si>
  <si>
    <t>195 600 895,74000</t>
  </si>
  <si>
    <t>50 544 000,00000</t>
  </si>
  <si>
    <t>513 000,00000</t>
  </si>
  <si>
    <t>512 076,69000</t>
  </si>
  <si>
    <t>604 970,00000</t>
  </si>
  <si>
    <t>200 276 788,30000</t>
  </si>
  <si>
    <t>194 483 849,05000</t>
  </si>
  <si>
    <t>24 900,00000</t>
  </si>
  <si>
    <t>2 045 000,00000</t>
  </si>
  <si>
    <t>2 037 313,00000</t>
  </si>
  <si>
    <t>55 293 723,40000</t>
  </si>
  <si>
    <t>55 121 714,23000</t>
  </si>
  <si>
    <t>2 559 000,00000</t>
  </si>
  <si>
    <t>от 26.06.2019 № 1161-IV</t>
  </si>
  <si>
    <t>2 558 564,12000</t>
  </si>
  <si>
    <t>6 303 030,00000</t>
  </si>
  <si>
    <t>6 302 013,37000</t>
  </si>
  <si>
    <t>6 203 030,00000</t>
  </si>
  <si>
    <t>6 202 514,37000</t>
  </si>
  <si>
    <t>157 000,00000</t>
  </si>
  <si>
    <t>1 976 030,00000</t>
  </si>
  <si>
    <t>1 975 526,15000</t>
  </si>
  <si>
    <t>4 070 000,00000</t>
  </si>
  <si>
    <t>4 069 988,22000</t>
  </si>
  <si>
    <t>99 499,00000</t>
  </si>
  <si>
    <t>46 431 693,40000</t>
  </si>
  <si>
    <t>46 261 136,74000</t>
  </si>
  <si>
    <t>44 074 293,40000</t>
  </si>
  <si>
    <t>43 903 772,78000</t>
  </si>
  <si>
    <t>30 440,40000</t>
  </si>
  <si>
    <t>30 438,70000</t>
  </si>
  <si>
    <t>44 043 853,00000</t>
  </si>
  <si>
    <t>43 873 334,08000</t>
  </si>
  <si>
    <t>2 357 400,00000</t>
  </si>
  <si>
    <t>2 357 363,96000</t>
  </si>
  <si>
    <t>23,58000</t>
  </si>
  <si>
    <t>2 357 376,42000</t>
  </si>
  <si>
    <t>2 357 340,38000</t>
  </si>
  <si>
    <t>146 352,00000</t>
  </si>
  <si>
    <t>102 000,00000</t>
  </si>
  <si>
    <t>101 462,00000</t>
  </si>
  <si>
    <t>45 000,00000</t>
  </si>
  <si>
    <t>44 890,00000</t>
  </si>
  <si>
    <t>928 800,00000</t>
  </si>
  <si>
    <t>926 158,46000</t>
  </si>
  <si>
    <t>28 058 060,00000</t>
  </si>
  <si>
    <t>27 946 650,08000</t>
  </si>
  <si>
    <t>1 322 200,00000</t>
  </si>
  <si>
    <t>1 210 815,29000</t>
  </si>
  <si>
    <t>3 612 790,00000</t>
  </si>
  <si>
    <t>3 612 783,00000</t>
  </si>
  <si>
    <t>4 134 340,00000</t>
  </si>
  <si>
    <t>4 134 334,65000</t>
  </si>
  <si>
    <t>18 988 730,00000</t>
  </si>
  <si>
    <t>18 988 717,14000</t>
  </si>
  <si>
    <t>143 000,00000</t>
  </si>
  <si>
    <t>140 926,90000</t>
  </si>
  <si>
    <t>управа Центрального района городского округа город Воронеж</t>
  </si>
  <si>
    <t>933</t>
  </si>
  <si>
    <t>299 280 900,30000</t>
  </si>
  <si>
    <t>294 844 134,38000</t>
  </si>
  <si>
    <t>48 777 000,00000</t>
  </si>
  <si>
    <t>48 645 752,96000</t>
  </si>
  <si>
    <t>5 531 900,00000</t>
  </si>
  <si>
    <t>5 518 155,51000</t>
  </si>
  <si>
    <t>2 389 900,00000</t>
  </si>
  <si>
    <t>2 389 105,43000</t>
  </si>
  <si>
    <t>3 142 000,00000</t>
  </si>
  <si>
    <t>3 129 050,08000</t>
  </si>
  <si>
    <t>163 000,00000</t>
  </si>
  <si>
    <t>150 050,08000</t>
  </si>
  <si>
    <t>2 979 000,00000</t>
  </si>
  <si>
    <t>2 081 000,00000</t>
  </si>
  <si>
    <t>2 501 600,00000</t>
  </si>
  <si>
    <t>2 499 382,02000</t>
  </si>
  <si>
    <t>185 895 300,00000</t>
  </si>
  <si>
    <t>182 781 283,28000</t>
  </si>
  <si>
    <t>2 802 000,00000</t>
  </si>
  <si>
    <t>2 801 920,09000</t>
  </si>
  <si>
    <t>873 000,00000</t>
  </si>
  <si>
    <t>872 526,31000</t>
  </si>
  <si>
    <t>182 220 300,00000</t>
  </si>
  <si>
    <t>179 106 836,88000</t>
  </si>
  <si>
    <t>1 752 000,00000</t>
  </si>
  <si>
    <t>1 750 000,00000</t>
  </si>
  <si>
    <t>44 900 140,30000</t>
  </si>
  <si>
    <t>43 761 981,12000</t>
  </si>
  <si>
    <t>2 163 000,00000</t>
  </si>
  <si>
    <t>2 027 844,55000</t>
  </si>
  <si>
    <t>2 759 000,00000</t>
  </si>
  <si>
    <t>2 757 726,79000</t>
  </si>
  <si>
    <t>2 546 000,00000</t>
  </si>
  <si>
    <t>2 545 505,79000</t>
  </si>
  <si>
    <t>113 000,00000</t>
  </si>
  <si>
    <t>112 722,00000</t>
  </si>
  <si>
    <t>39 978 140,30000</t>
  </si>
  <si>
    <t>38 976 409,78000</t>
  </si>
  <si>
    <t>34 079 040,30000</t>
  </si>
  <si>
    <t>52 340,27000</t>
  </si>
  <si>
    <t>34 026 700,03000</t>
  </si>
  <si>
    <t>5 899 100,00000</t>
  </si>
  <si>
    <t>4 897 369,48000</t>
  </si>
  <si>
    <t>58,98000</t>
  </si>
  <si>
    <t>48,98000</t>
  </si>
  <si>
    <t>5 899 041,02000</t>
  </si>
  <si>
    <t>4 897 320,50000</t>
  </si>
  <si>
    <t>146 797,57000</t>
  </si>
  <si>
    <t>94 000,00000</t>
  </si>
  <si>
    <t>93 797,57000</t>
  </si>
  <si>
    <t>53 000,00000</t>
  </si>
  <si>
    <t>317 000,00000</t>
  </si>
  <si>
    <t>315 462,48000</t>
  </si>
  <si>
    <t>60 550,00000</t>
  </si>
  <si>
    <t>256 000,00000</t>
  </si>
  <si>
    <t>254 912,48000</t>
  </si>
  <si>
    <t>9 292 960,00000</t>
  </si>
  <si>
    <t>9 259 393,04000</t>
  </si>
  <si>
    <t>349 900,00000</t>
  </si>
  <si>
    <t>316 378,91000</t>
  </si>
  <si>
    <t>1 568 430,00000</t>
  </si>
  <si>
    <t>1 568 428,00000</t>
  </si>
  <si>
    <t>1 678 980,00000</t>
  </si>
  <si>
    <t>1 678 979,13000</t>
  </si>
  <si>
    <t>5 584 850,00000</t>
  </si>
  <si>
    <t>5 584 832,00000</t>
  </si>
  <si>
    <t>Субвенции на обеспечение единовременной выплаты при устройстве в семью ребенка-инвалида или ребенка, достигшего возраста 10 лет, а также при одновременной передаче на воспитание в семью братьев (сестер)</t>
  </si>
  <si>
    <t>0200278220</t>
  </si>
  <si>
    <t>110 800,00000</t>
  </si>
  <si>
    <t>110 775,00000</t>
  </si>
  <si>
    <t>165 926,40000</t>
  </si>
  <si>
    <t>Зарезервированные средства, связанные с особеностями исполнeния бюджета</t>
  </si>
  <si>
    <t>1300170100</t>
  </si>
  <si>
    <t>39 000,00000</t>
  </si>
  <si>
    <t>38 935,71000</t>
  </si>
  <si>
    <t>127 000,00000</t>
  </si>
  <si>
    <t>126 990,69000</t>
  </si>
  <si>
    <t>муниципальное казённое учреждение городского округа город Воронеж "Управление по делам гражданской обороны и чрезвычайным ситуациям администрации городского округа город Воронеж"</t>
  </si>
  <si>
    <t>938</t>
  </si>
  <si>
    <t>114 385 000,00000</t>
  </si>
  <si>
    <t>114 264 960,38000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</si>
  <si>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</si>
  <si>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</si>
  <si>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городского округа город Воронеж "Защита от чрезвычайных ситуаций"</t>
  </si>
  <si>
    <t>1000000000</t>
  </si>
  <si>
    <t>Основное мероприятие "Содержание и обеспечение деятельности МКУ "Управление по делам ГО ЧС г. Воронежа" муниципальной программы городского округа город Воронеж "Защита от чрезвычайных ситуаций"</t>
  </si>
  <si>
    <t>1000100000</t>
  </si>
  <si>
    <t>113 891 000,00000</t>
  </si>
  <si>
    <t>113 771 525,98000</t>
  </si>
  <si>
    <t>Резервный фонд администрации городского округа город Воронеж.</t>
  </si>
  <si>
    <t>1000100570</t>
  </si>
  <si>
    <t>178 000,00000</t>
  </si>
  <si>
    <t>177 653,00000</t>
  </si>
  <si>
    <t>1000100590</t>
  </si>
  <si>
    <t>113 713 000,00000</t>
  </si>
  <si>
    <t>113 593 872,98000</t>
  </si>
  <si>
    <t>Основное мероприятие "Мероприятия в сфере защиты населения от чрезвычайных ситуаций и пожаров" муниципальной программы городского округа город Воронеж "Защита от чрезвычайных ситуаций"</t>
  </si>
  <si>
    <t>1000200000</t>
  </si>
  <si>
    <t>494 000,00000</t>
  </si>
  <si>
    <t>493 434,40000</t>
  </si>
  <si>
    <t>Мероприятия в сфере защиты населения от чрезвычайных ситуаций и пожаров</t>
  </si>
  <si>
    <t>1000281430</t>
  </si>
  <si>
    <t>Избирательная комиссия городского округа город Воронеж</t>
  </si>
  <si>
    <t>950</t>
  </si>
  <si>
    <t>9 059 000,00000</t>
  </si>
  <si>
    <t>9 044 784,87000</t>
  </si>
  <si>
    <t>Обеспечение проведения выборов и референдумов</t>
  </si>
  <si>
    <t>0107</t>
  </si>
  <si>
    <t>Обеспечение деятельности Избирательной комиссии городского округа город Воронеж</t>
  </si>
  <si>
    <t>9400000000</t>
  </si>
  <si>
    <t>Члены Избирательной комиссии городского округа город Воронеж</t>
  </si>
  <si>
    <t>9410000000</t>
  </si>
  <si>
    <t>4 426 000,00000</t>
  </si>
  <si>
    <t>4 414 085,11000</t>
  </si>
  <si>
    <t>Расходы на обеспечение деятельности членов Избирательной комиссии городского округа город Воронеж</t>
  </si>
  <si>
    <t>9410082080</t>
  </si>
  <si>
    <t>9490000000</t>
  </si>
  <si>
    <t>4 633 000,00000</t>
  </si>
  <si>
    <t>4 630 699,76000</t>
  </si>
  <si>
    <t>Расходы на обеспечение функций Избирательной комиссии городского округа город Воронеж</t>
  </si>
  <si>
    <t>9490082070</t>
  </si>
  <si>
    <t>Контрольно-счетная палата городского округа город Воронеж</t>
  </si>
  <si>
    <t>954</t>
  </si>
  <si>
    <t>51 043 000,00000</t>
  </si>
  <si>
    <t>50 011 956,27000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</si>
  <si>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</si>
  <si>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</si>
  <si>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Контрольно-счетной палаты городского округа город Воронеж</t>
  </si>
  <si>
    <t>9300000000</t>
  </si>
  <si>
    <t>Председатель Контрольно-счетной палаты городского округа город Воронеж, его заместитель и аудиторы</t>
  </si>
  <si>
    <t>9310000000</t>
  </si>
  <si>
    <t>15 311 000,00000</t>
  </si>
  <si>
    <t>15 048 514,10000</t>
  </si>
  <si>
    <t>Расходы на обеспечение деятельности Председателя Контрольно-счетной палаты городского округа город Воронеж, его заместителя и аудиторов</t>
  </si>
  <si>
    <t>9310082050</t>
  </si>
  <si>
    <t>9390000000</t>
  </si>
  <si>
    <t>35 732 000,00000</t>
  </si>
  <si>
    <t>34 963 442,17000</t>
  </si>
  <si>
    <t>Расходы на обеспечение функций органов местного самоуправления в рамках обеспечения деятельности Контрольно-счетной палаты городского округа город Воронеж</t>
  </si>
  <si>
    <t>9390082010</t>
  </si>
  <si>
    <t>управление физической культуры и спорта администрации городского округа город Воронеж</t>
  </si>
  <si>
    <t>972</t>
  </si>
  <si>
    <t>562 569 062,50000</t>
  </si>
  <si>
    <t>561 964 238,51000</t>
  </si>
  <si>
    <t>500 416 000,00000</t>
  </si>
  <si>
    <t>500 054 403,80000</t>
  </si>
  <si>
    <t>Основное мероприятие "Капитальный ремонт имущества учреждений, подведомственных управлению физ-культуры и спорта администрации городского округа г. Воронеж" мун-ной программы городского округа г. Воронеж "Развитие физ-культуры и спорта"</t>
  </si>
  <si>
    <t>1300300000</t>
  </si>
  <si>
    <t>2 001 000,00000</t>
  </si>
  <si>
    <t>2 000 976,00000</t>
  </si>
  <si>
    <t>1300300550</t>
  </si>
  <si>
    <t>Основное мероприятие "Финансовое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Воронеж" муниципальной программы городского округа город Воронеж "Развитие физической культуры и спорта"</t>
  </si>
  <si>
    <t>1300400000</t>
  </si>
  <si>
    <t>498 415 000,00000</t>
  </si>
  <si>
    <t>498 053 427,80000</t>
  </si>
  <si>
    <t>1300400590</t>
  </si>
  <si>
    <t>498 045 000,00000</t>
  </si>
  <si>
    <t>497 683 427,80000</t>
  </si>
  <si>
    <t>Резeрвный фонд правительства Воронежской области (финансовое обеспечение непредвиденных расходов)</t>
  </si>
  <si>
    <t>1300420540</t>
  </si>
  <si>
    <t>340 000,00000</t>
  </si>
  <si>
    <t>Зарезервированные средства, связанные с особеностями исполнения бюджeта</t>
  </si>
  <si>
    <t>1300470100</t>
  </si>
  <si>
    <t>30 000,00000</t>
  </si>
  <si>
    <t>4 763 062,50000</t>
  </si>
  <si>
    <t>Сoфинaнсирование организации отдыха и оздоровления детей и молодежи</t>
  </si>
  <si>
    <t>13004S8320</t>
  </si>
  <si>
    <t>436 800,00000</t>
  </si>
  <si>
    <t>Софинансирование оздоровления детей</t>
  </si>
  <si>
    <t>13004S8410</t>
  </si>
  <si>
    <t>3 791 262,50000</t>
  </si>
  <si>
    <t>Субсидия на укрепление материально-технической базы лагерей</t>
  </si>
  <si>
    <t>13004S8720</t>
  </si>
  <si>
    <t>535 000,00000</t>
  </si>
  <si>
    <t>8 139 000,00000</t>
  </si>
  <si>
    <t>8 114 834,92000</t>
  </si>
  <si>
    <t>302 000,00000</t>
  </si>
  <si>
    <t>301 300,00000</t>
  </si>
  <si>
    <t>1300100110</t>
  </si>
  <si>
    <t>48 949 000,00000</t>
  </si>
  <si>
    <t>48 730 637,29000</t>
  </si>
  <si>
    <t>6 401 000,00000</t>
  </si>
  <si>
    <t>6 400 369,79000</t>
  </si>
  <si>
    <t>1 694 000,00000</t>
  </si>
  <si>
    <t>1 693 560,00000</t>
  </si>
  <si>
    <t>40 854 000,00000</t>
  </si>
  <si>
    <t>40 636 707,50000</t>
  </si>
  <si>
    <t>управление жилищно-коммунального хозяйства администрации городского округа город Воронеж</t>
  </si>
  <si>
    <t>974</t>
  </si>
  <si>
    <t>443 926 754,38000</t>
  </si>
  <si>
    <t>424 524 183,32000</t>
  </si>
  <si>
    <t>Жилищное хозяйство</t>
  </si>
  <si>
    <t>0501</t>
  </si>
  <si>
    <t>184 920 975,38000</t>
  </si>
  <si>
    <t>181 230 014,60000</t>
  </si>
  <si>
    <t>60 626 600,00000</t>
  </si>
  <si>
    <t>58 439 171,39000</t>
  </si>
  <si>
    <t>Основное мероприятие "Содержание, текущий и капитальный ремонт муниципальных общежитий, находящихся на обслуживании муниципального казённого предприятия "Воронежский жилищно-коммунальный комбинат" муниципальной программы городского округа город Воронеж "Обеспечение доступным и комфортным жильём населения городского округа город Воронеж"</t>
  </si>
  <si>
    <t>0500100000</t>
  </si>
  <si>
    <t>44 287 300,00000</t>
  </si>
  <si>
    <t>42 247 122,73000</t>
  </si>
  <si>
    <t>Рeзервный фонд администрации городского округа город Воронеж</t>
  </si>
  <si>
    <t>0500100570</t>
  </si>
  <si>
    <t>8 000 000,00000</t>
  </si>
  <si>
    <t>6 173 026,55000</t>
  </si>
  <si>
    <t>Содержание и текущий ремонт муниципальных общежитий</t>
  </si>
  <si>
    <t>0500180220</t>
  </si>
  <si>
    <t>14 866 000,00000</t>
  </si>
  <si>
    <t>14 730 860,00000</t>
  </si>
  <si>
    <t>Капитальный ремонт муниципальных общежитий</t>
  </si>
  <si>
    <t>0500180230</t>
  </si>
  <si>
    <t>21 421 300,00000</t>
  </si>
  <si>
    <t>21 343 236,18000</t>
  </si>
  <si>
    <t>Основное мероприятие "Капитальный 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жильём населения городского округа город Воронеж"</t>
  </si>
  <si>
    <t>0500300000</t>
  </si>
  <si>
    <t>16 339 300,00000</t>
  </si>
  <si>
    <t>16 192 048,66000</t>
  </si>
  <si>
    <t>Капитальный ремонт свободных жилых помещений</t>
  </si>
  <si>
    <t>0500381230</t>
  </si>
  <si>
    <t>124 294 375,38000</t>
  </si>
  <si>
    <t>122 790 843,21000</t>
  </si>
  <si>
    <t>Основное мероприятие "Строительство, реконструкция и капитальный ремонт объектов коммунальной инфраструктуры" муниципальной программы  городского округа город Воронеж "Обеспечение коммунальными услугами населения городского округа город Воронеж"</t>
  </si>
  <si>
    <t>0600100000</t>
  </si>
  <si>
    <t>38 978 000,00000</t>
  </si>
  <si>
    <t>37 630 962,03000</t>
  </si>
  <si>
    <t>0600100590</t>
  </si>
  <si>
    <t>Основное мероприятие "Проведение капитального ремонта многоквартирных домов в рамках исполнения судебных решений" муниципальной программы  городского округа город Воронеж "Обеспечение коммунальными услугами населения городского округа город Воронеж"</t>
  </si>
  <si>
    <t>0600200000</t>
  </si>
  <si>
    <t>76 391 000,00000</t>
  </si>
  <si>
    <t>76 234 505,80000</t>
  </si>
  <si>
    <t>Капитальный ремонт многоквартирных домов</t>
  </si>
  <si>
    <t>0600281490</t>
  </si>
  <si>
    <t>Подпрограмма "Проведение капитального ремонта многоквартирных домов"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</si>
  <si>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0630000000</t>
  </si>
  <si>
    <t>8 925 375,38000</t>
  </si>
  <si>
    <t>Обеспечение мероприятий по капитальному ремонту многоквартирных домов за счет средств, поступивших от государственной корпорации - Фонд содействия реформированию жилищно-коммунального хозяйства</t>
  </si>
  <si>
    <t>0630009501</t>
  </si>
  <si>
    <t>100 100 000,00000</t>
  </si>
  <si>
    <t>90 801 926,30000</t>
  </si>
  <si>
    <t>Муниципальная программа городского округа город Воронеж "Энергосбережение и повышение энергетической эффективности"</t>
  </si>
  <si>
    <t>3000000000</t>
  </si>
  <si>
    <t>100 000 000,00000</t>
  </si>
  <si>
    <t>90 702 726,30000</t>
  </si>
  <si>
    <t>Основное мероприятие "Энергосбережение и повышение энергетической эффективности в системах наружного (уличного) освещения" муниципальной программы городского округа город Воронеж "Энергосбережение и повышение энергетической эффективности в городском округе город Воронеж"</t>
  </si>
  <si>
    <t>3000500000</t>
  </si>
  <si>
    <t>Субсидии на софинансирование мероприятий по установке объектов архитектурно-художественной подсветки фасадов зданий и общественных территорий в центральной части городского округа город Воронеж</t>
  </si>
  <si>
    <t>30005S8250</t>
  </si>
  <si>
    <t>99 200,00000</t>
  </si>
  <si>
    <t>Прикладные научные исследования в области жилищно- коммунального хозяйства</t>
  </si>
  <si>
    <t>0504</t>
  </si>
  <si>
    <t>0600180200</t>
  </si>
  <si>
    <t>158 895 779,00000</t>
  </si>
  <si>
    <t>152 492 242,42000</t>
  </si>
  <si>
    <t>65 614 000,00000</t>
  </si>
  <si>
    <t>64 485 663,51000</t>
  </si>
  <si>
    <t>6 623 000,00000</t>
  </si>
  <si>
    <t>6 621 993,58000</t>
  </si>
  <si>
    <t>Капитальный ремонт объектов коммунальной инфраструктуры</t>
  </si>
  <si>
    <t>0600181480</t>
  </si>
  <si>
    <t>18 277 000,00000</t>
  </si>
  <si>
    <t>18 013 904,32000</t>
  </si>
  <si>
    <t>Строительство (реконструкция, техническое перевооружение) объектов капитального строительства городского округа город Воронеж</t>
  </si>
  <si>
    <t>0600184000</t>
  </si>
  <si>
    <t>5 245 000,00000</t>
  </si>
  <si>
    <t>5 069 585,81000</t>
  </si>
  <si>
    <t>Капитальные вложения в объекты государственной (муниципальной) собственности</t>
  </si>
  <si>
    <t>400</t>
  </si>
  <si>
    <t>Софинансирование строительства объектов капитального строительства муниципальной собственности</t>
  </si>
  <si>
    <t>06001S8100</t>
  </si>
  <si>
    <t>63 136 779,00000</t>
  </si>
  <si>
    <t>58 301 095,20000</t>
  </si>
  <si>
    <t>управление транспорта администрации городского округа город Воронеж</t>
  </si>
  <si>
    <t>975</t>
  </si>
  <si>
    <t>102 578 800,00000</t>
  </si>
  <si>
    <t>85 026 711,15000</t>
  </si>
  <si>
    <t>Транспорт</t>
  </si>
  <si>
    <t>0408</t>
  </si>
  <si>
    <t>27 583 500,00000</t>
  </si>
  <si>
    <t>27 582 738,28000</t>
  </si>
  <si>
    <t>2410000590</t>
  </si>
  <si>
    <t>73 580 000,00000</t>
  </si>
  <si>
    <t>57 163 236,88000</t>
  </si>
  <si>
    <t>1 415 300,00000</t>
  </si>
  <si>
    <t>280 735,99000</t>
  </si>
  <si>
    <t>Мероприятия государственной программы РФ "Доступная среда" на 2011-2020 годы (софинансирование)</t>
  </si>
  <si>
    <t>24100L0270</t>
  </si>
  <si>
    <t>486 500,00000</t>
  </si>
  <si>
    <t>270 361,48000</t>
  </si>
  <si>
    <t>Мероприятия государственной программы ВО "Доступная среда"</t>
  </si>
  <si>
    <t>24100S1480</t>
  </si>
  <si>
    <t>10 374,51000</t>
  </si>
  <si>
    <t>управление дорожного хозяйства администрации городского округа город Воронеж</t>
  </si>
  <si>
    <t>976</t>
  </si>
  <si>
    <t>2 800 103 000,00000</t>
  </si>
  <si>
    <t>2 738 710 480,08000</t>
  </si>
  <si>
    <t>3 889 400,00000</t>
  </si>
  <si>
    <t>3 888 176,95000</t>
  </si>
  <si>
    <t>2 709 822 800,00000</t>
  </si>
  <si>
    <t>2 662 022 932,00000</t>
  </si>
  <si>
    <t>37 370 000,00000</t>
  </si>
  <si>
    <t>37 179 147,70000</t>
  </si>
  <si>
    <t>Финансовое обеспечение дорожной деятельности</t>
  </si>
  <si>
    <t>2410053900</t>
  </si>
  <si>
    <t>1 000 000 000,00000</t>
  </si>
  <si>
    <t>Субсидии на реализацию программы комплексного развития транспортной инфраструктуры Воронежской городской агломерации в рамках приоритетного направления стратегического развития Российской Федерации Безопасные и качественные дороги</t>
  </si>
  <si>
    <t>2410078880</t>
  </si>
  <si>
    <t>591 593 300,00000</t>
  </si>
  <si>
    <t>3 400,00000</t>
  </si>
  <si>
    <t>2 365,00000</t>
  </si>
  <si>
    <t>Уличное освещение</t>
  </si>
  <si>
    <t>2410080250</t>
  </si>
  <si>
    <t>360 000,00000</t>
  </si>
  <si>
    <t>336 566,68000</t>
  </si>
  <si>
    <t>1 074 420 100,00000</t>
  </si>
  <si>
    <t>1 026 935 552,62000</t>
  </si>
  <si>
    <t>Софинансирование реализации программы комплексного развития транспортной инфраструктуры Воронежской городской агломерации в рамках приоритетного направления стратегического развития Российской Федерации Безопасные и качественные дороги</t>
  </si>
  <si>
    <t>24100S8880</t>
  </si>
  <si>
    <t>5 976 000,00000</t>
  </si>
  <si>
    <t>58 824 000,00000</t>
  </si>
  <si>
    <t>48 028 224,33000</t>
  </si>
  <si>
    <t>Субсидии бюджетам муниципальных образований на приобретение коммунальной специализированной техники</t>
  </si>
  <si>
    <t>24100S8620</t>
  </si>
  <si>
    <t>26 245 100,00000</t>
  </si>
  <si>
    <t>23 956 283,64000</t>
  </si>
  <si>
    <t>Основное мероприятие "Текущее содержание общественных туалетов" муниципальной программы  городского округа город Воронеж "Обеспечение коммунальными услугами населения городского округа город Воронеж"</t>
  </si>
  <si>
    <t>0600400000</t>
  </si>
  <si>
    <t>4 105 000,00000</t>
  </si>
  <si>
    <t>2 550 427,66000</t>
  </si>
  <si>
    <t>0600480200</t>
  </si>
  <si>
    <t>Основное мероприятие "Текущее содержание кладбищ" муниципальной программы  городского округа город Воронеж "Обеспечение коммунальными услугами населения городского округа город Воронеж"</t>
  </si>
  <si>
    <t>0600500000</t>
  </si>
  <si>
    <t>22 140 100,00000</t>
  </si>
  <si>
    <t>21 405 855,98000</t>
  </si>
  <si>
    <t>0600500590</t>
  </si>
  <si>
    <t>1 321 700,00000</t>
  </si>
  <si>
    <t>814 863,16000</t>
  </si>
  <si>
    <t>332 400,00000</t>
  </si>
  <si>
    <t>267 628,72000</t>
  </si>
  <si>
    <t>989 300,00000</t>
  </si>
  <si>
    <t>547 234,44000</t>
  </si>
  <si>
    <t>управление строительной политики администрации городского округа город Воронеж</t>
  </si>
  <si>
    <t>977</t>
  </si>
  <si>
    <t>2 611 904 480,99000</t>
  </si>
  <si>
    <t>2 600 016 529,70000</t>
  </si>
  <si>
    <t>21 194 000,00000</t>
  </si>
  <si>
    <t>20 371 648,17000</t>
  </si>
  <si>
    <t>Муниципальная программа городского округа город Воронеж "Управление муниципальным имуществом"</t>
  </si>
  <si>
    <t>3800000000</t>
  </si>
  <si>
    <t>13 421 000,00000</t>
  </si>
  <si>
    <t>12 598 972,06000</t>
  </si>
  <si>
    <t>Основное мероприятие "Совершенствование управления муниципальной собственностью и рекламно-информационным пространством городского округа город Воронеж" муниципальной программы городского округа город Воронеж "Управление муниципальным имуществом"</t>
  </si>
  <si>
    <t>3800100000</t>
  </si>
  <si>
    <t>3800180200</t>
  </si>
  <si>
    <t>7 773 000,00000</t>
  </si>
  <si>
    <t>7 772 676,11000</t>
  </si>
  <si>
    <t>3 600 000,00000</t>
  </si>
  <si>
    <t>Подпрограмма "Развитие городского пассажирского транспорта" муниципальной программы городского округа город Воронеж  "Развитие транспортной системы"</t>
  </si>
  <si>
    <t>2420000000</t>
  </si>
  <si>
    <t>Мероприятия по развитию городского пассажирского транспорта городского округа город Воронеж</t>
  </si>
  <si>
    <t>2420081300</t>
  </si>
  <si>
    <t>14 550 000,00000</t>
  </si>
  <si>
    <t>14 185 923,21000</t>
  </si>
  <si>
    <t>9910000590</t>
  </si>
  <si>
    <t>147 662 698,40000</t>
  </si>
  <si>
    <t>147 614 037,77000</t>
  </si>
  <si>
    <t>100,00000</t>
  </si>
  <si>
    <t>2,73000</t>
  </si>
  <si>
    <t>Основное мероприятие "Формирование современной городской среды на территории городского округа город Воронеж в 2017 году"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</si>
  <si>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0600600000</t>
  </si>
  <si>
    <t>Выпoлнение других расходных oбязательств</t>
  </si>
  <si>
    <t>0600680200</t>
  </si>
  <si>
    <t>147 662 598,40000</t>
  </si>
  <si>
    <t>147 614 035,04000</t>
  </si>
  <si>
    <t>549 310,42000</t>
  </si>
  <si>
    <t>500 832,80000</t>
  </si>
  <si>
    <t>85 279 087,98000</t>
  </si>
  <si>
    <t>Субсидии на осуществление мероприятий на формирование современной городской среды</t>
  </si>
  <si>
    <t>40002S5550</t>
  </si>
  <si>
    <t>61 834 200,00000</t>
  </si>
  <si>
    <t>61 834 114,26000</t>
  </si>
  <si>
    <t>26 122 900,00000</t>
  </si>
  <si>
    <t>21 885 699,33000</t>
  </si>
  <si>
    <t>79 600,00000</t>
  </si>
  <si>
    <t>Подпрограмма "Развитие застроенных территорий" муниципальной программы городского округа город Воронеж "Обеспечение доступным и комфортным жильём населения городского округа город Воронеж"</t>
  </si>
  <si>
    <t>0530000000</t>
  </si>
  <si>
    <t>Мероприятия по развитию застроенных территорий</t>
  </si>
  <si>
    <t>0530080870</t>
  </si>
  <si>
    <t>23 766 000,00000</t>
  </si>
  <si>
    <t>19 930 621,20000</t>
  </si>
  <si>
    <t>Подпрограмма "Чистая вода" муниципальной программы  городского округа город Воронеж "Обеспечение коммунальными услугами населения городского округа город Воронеж"</t>
  </si>
  <si>
    <t>0610000000</t>
  </si>
  <si>
    <t>Строительство (реконструкция, техническое перевооружение) объектов капитального строительства муниципальной собственности городского округа город Воронеж</t>
  </si>
  <si>
    <t>0610084000</t>
  </si>
  <si>
    <t>2 243 900,00000</t>
  </si>
  <si>
    <t>1 875 478,13000</t>
  </si>
  <si>
    <t>2 225 506 574,74000</t>
  </si>
  <si>
    <t>2 221 911 721,14000</t>
  </si>
  <si>
    <t>463 560 900,00000</t>
  </si>
  <si>
    <t>463 559 041,10000</t>
  </si>
  <si>
    <t>Софинансирование мероприятий подпрограммы "Стимулирование программ развития жилищного строителства субъектов Российской Федерации" федеральной целевой программы "Жилище" на 2015 - 2020 годы (софинансирование)</t>
  </si>
  <si>
    <t>02100L0210</t>
  </si>
  <si>
    <t>18 300,00000</t>
  </si>
  <si>
    <t>18 222,23000</t>
  </si>
  <si>
    <t>Софинансирование мероприятий на 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</si>
  <si>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02100L1590</t>
  </si>
  <si>
    <t>436 851 400,00000</t>
  </si>
  <si>
    <t>436 850 197,01000</t>
  </si>
  <si>
    <t>Софинансирование строительства объектов капитального строительства муниципальной собственности городского округа город Воронеж</t>
  </si>
  <si>
    <t>02100S8100</t>
  </si>
  <si>
    <t>26 691 200,00000</t>
  </si>
  <si>
    <t>26 690 621,86000</t>
  </si>
  <si>
    <t>1 761 945 674,74000</t>
  </si>
  <si>
    <t>1 758 352 680,04000</t>
  </si>
  <si>
    <t>Строительство (реконструкция, техническое перевооружение) объектов капитального строительства</t>
  </si>
  <si>
    <t>0220084000</t>
  </si>
  <si>
    <t>9 020 000,00000</t>
  </si>
  <si>
    <t>8 772 364,37000</t>
  </si>
  <si>
    <t>Софинансирование мероприятий подпрограммы "Стимулирование программ развития жилищного строительства субъектов Российской Федерации" федеральной целевой программы "Жилище" на 2015-2020 годы</t>
  </si>
  <si>
    <t>02200L0210</t>
  </si>
  <si>
    <t>894 118 800,00000</t>
  </si>
  <si>
    <t>894 114 739,25000</t>
  </si>
  <si>
    <t>Реализация мероприятий по содействию создания в субъектах Российской Федерации новых мест в общеобразовательных организациях</t>
  </si>
  <si>
    <t>02200L5200</t>
  </si>
  <si>
    <t>8 624 000,00000</t>
  </si>
  <si>
    <t>8 622 302,37000</t>
  </si>
  <si>
    <t>02200S8100</t>
  </si>
  <si>
    <t>850 182 874,74000</t>
  </si>
  <si>
    <t>846 843 274,05000</t>
  </si>
  <si>
    <t>1 292 700,00000</t>
  </si>
  <si>
    <t>1 281 240,72000</t>
  </si>
  <si>
    <t>1110084000</t>
  </si>
  <si>
    <t>1 282 700,00000</t>
  </si>
  <si>
    <t>1120080200</t>
  </si>
  <si>
    <t>1 192 000,00000</t>
  </si>
  <si>
    <t>1 190 580,72000</t>
  </si>
  <si>
    <t>90 700,00000</t>
  </si>
  <si>
    <t>90 660,00000</t>
  </si>
  <si>
    <t>Другие вопросы в области физической культуры и спорта</t>
  </si>
  <si>
    <t>1105</t>
  </si>
  <si>
    <t>171 975 607,85000</t>
  </si>
  <si>
    <t>169 166 259,36000</t>
  </si>
  <si>
    <t>Основное мероприятие "Строительство и реконструкция физкультурно-спортивных сооружений на территории городского округа город Воронеж" муниципальной программы городского округа город Воронеж "Развитие физической культуры и спорта"</t>
  </si>
  <si>
    <t>1300200000</t>
  </si>
  <si>
    <t>13002S8100</t>
  </si>
  <si>
    <t>управление имущественных и земельных отношений администрации городского округа город Воронеж</t>
  </si>
  <si>
    <t>978</t>
  </si>
  <si>
    <t>351 562 100,00000</t>
  </si>
  <si>
    <t>349 148 155,68000</t>
  </si>
  <si>
    <t>40 978 500,00000</t>
  </si>
  <si>
    <t>40 699 173,64000</t>
  </si>
  <si>
    <t>32 922 000,00000</t>
  </si>
  <si>
    <t>32 644 567,47000</t>
  </si>
  <si>
    <t>26 609 600,00000</t>
  </si>
  <si>
    <t>26 608 794,99000</t>
  </si>
  <si>
    <t>Расходы по постановке на кадастровый учет объектов капитального строительства и инженерной инфраструктуры, осуществление оценки</t>
  </si>
  <si>
    <t>3800181520</t>
  </si>
  <si>
    <t>6 312 400,00000</t>
  </si>
  <si>
    <t>6 035 772,48000</t>
  </si>
  <si>
    <t>8 056 500,00000</t>
  </si>
  <si>
    <t>8 054 606,17000</t>
  </si>
  <si>
    <t>40 588 700,00000</t>
  </si>
  <si>
    <t>38 678 241,54000</t>
  </si>
  <si>
    <t>24 552 700,00000</t>
  </si>
  <si>
    <t>22 755 344,20000</t>
  </si>
  <si>
    <t>553 000,00000</t>
  </si>
  <si>
    <t>524 153,34000</t>
  </si>
  <si>
    <t>Расходы по государственной регистрации права собственности на земельные участки</t>
  </si>
  <si>
    <t>3800181530</t>
  </si>
  <si>
    <t>1 432 300,00000</t>
  </si>
  <si>
    <t>1 345 140,43000</t>
  </si>
  <si>
    <t>Содержание муниципального нежилого фонда и оплата коммунальных услуг</t>
  </si>
  <si>
    <t>3800181570</t>
  </si>
  <si>
    <t>22 567 400,00000</t>
  </si>
  <si>
    <t>20 886 050,43000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</si>
  <si>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</si>
  <si>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3800200000</t>
  </si>
  <si>
    <t>16 036 000,00000</t>
  </si>
  <si>
    <t>15 922 897,34000</t>
  </si>
  <si>
    <t>Рaсходы на обеспечение деятельности (оказание услуг) муниципальных учреждений</t>
  </si>
  <si>
    <t>3800200590</t>
  </si>
  <si>
    <t>269 994 900,00000</t>
  </si>
  <si>
    <t>269 770 740,50000</t>
  </si>
  <si>
    <t>88 343 700,00000</t>
  </si>
  <si>
    <t>88 343 613,79000</t>
  </si>
  <si>
    <t>181 651 200,00000</t>
  </si>
  <si>
    <t>181 427 126,71000</t>
  </si>
  <si>
    <t>управление жилищных отношений администрации городского округа город Воронеж</t>
  </si>
  <si>
    <t>979</t>
  </si>
  <si>
    <t>520 225 722,81000</t>
  </si>
  <si>
    <t>495 174 333,38000</t>
  </si>
  <si>
    <t>6 763 300,00000</t>
  </si>
  <si>
    <t>6 761 787,15000</t>
  </si>
  <si>
    <t>410 654 116,53000</t>
  </si>
  <si>
    <t>389 289 006,99000</t>
  </si>
  <si>
    <t>Подпрограмма "Переселение граждан из аварийного жилищного фонда" муниципальной программы городского округа город Воронеж "Обеспечение доступным и комфортным жильём населения городского округа город Воронеж"</t>
  </si>
  <si>
    <t>0510000000</t>
  </si>
  <si>
    <t>398 928 716,53000</t>
  </si>
  <si>
    <t>378 138 618,97000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</si>
  <si>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</si>
  <si>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0510009502</t>
  </si>
  <si>
    <t>30 861 499,16000</t>
  </si>
  <si>
    <t>19 754 679,08000</t>
  </si>
  <si>
    <t>Обеспечение мероприятий по переселению граждан из аварийного жилищного фонда за счет средств бюджетов</t>
  </si>
  <si>
    <t>0510009602</t>
  </si>
  <si>
    <t>2 348 397,98000</t>
  </si>
  <si>
    <t>1 947 840,44000</t>
  </si>
  <si>
    <t>Мероприятия по переселению граждан из аварийного жилищного фонда</t>
  </si>
  <si>
    <t>0510084020</t>
  </si>
  <si>
    <t>14 678 195,88000</t>
  </si>
  <si>
    <t>Субсидии бюджетам муниципальных образований на софинансирование мероприятий по переселению граждан из аварийного жилищного фонда, признанного таковым после 1 января 2012 года</t>
  </si>
  <si>
    <t>05100S8600</t>
  </si>
  <si>
    <t>351 040 623,51000</t>
  </si>
  <si>
    <t>341 757 903,57000</t>
  </si>
  <si>
    <t>Подпрограмма "Снос расселённых аварийных многоквартирных домов" муниципальной программы городского округа город Воронеж "Обеспечение доступным и комфортным жильём населения городского округа город Воронеж"</t>
  </si>
  <si>
    <t>0520000000</t>
  </si>
  <si>
    <t>11 725 400,00000</t>
  </si>
  <si>
    <t>11 150 388,02000</t>
  </si>
  <si>
    <t>Снос расселённых аварийных многоквартирных домов</t>
  </si>
  <si>
    <t>0520080210</t>
  </si>
  <si>
    <t>39 702 255,28000</t>
  </si>
  <si>
    <t>37 586 117,24000</t>
  </si>
  <si>
    <t>63 106 051,00000</t>
  </si>
  <si>
    <t>61 537 422,00000</t>
  </si>
  <si>
    <t>Оснoвное мероприятие "Обеспечение жильем граждан, уволенных с военной службы (службы) и приравненных к ним лиц"</t>
  </si>
  <si>
    <t>0500400000</t>
  </si>
  <si>
    <t>4 217 254,00000</t>
  </si>
  <si>
    <t>2 648 625,00000</t>
  </si>
  <si>
    <t>Обеспечение жильем граждан, уволенных с военной службы (службы) и приравненных к ним лиц</t>
  </si>
  <si>
    <t>0500454850</t>
  </si>
  <si>
    <t>Подпрограмма "Молодой семье – доступное жильё" муниципальной программы городского округа город Воронеж "Обеспечение доступным и комфортным жильём населения городского округа город Воронеж"</t>
  </si>
  <si>
    <t>0550000000</t>
  </si>
  <si>
    <t>58 888 797,00000</t>
  </si>
  <si>
    <t>Реализация мероприятий по обеспечению молодых семей</t>
  </si>
  <si>
    <t>05500L4970</t>
  </si>
  <si>
    <t>управление главного архитектора городского округа администрации городского округа город Воронеж</t>
  </si>
  <si>
    <t>980</t>
  </si>
  <si>
    <t>23 248 500,00000</t>
  </si>
  <si>
    <t>22 609 951,67000</t>
  </si>
  <si>
    <t>495 000,00000</t>
  </si>
  <si>
    <t>493 751,50000</t>
  </si>
  <si>
    <t>22 753 500,00000</t>
  </si>
  <si>
    <t>22 116 200,17000</t>
  </si>
  <si>
    <t>18 084 500,00000</t>
  </si>
  <si>
    <t>17 448 253,38000</t>
  </si>
  <si>
    <t>Подпрограмма "Обеспечение градостроительной деятельности" муниципальной программы городского округа город Воронеж "Обеспечение доступным и комфортным жильём населения городского округа город Воронеж"</t>
  </si>
  <si>
    <t>0540000000</t>
  </si>
  <si>
    <t>Мероприятия по развитию градостроительной деятельности</t>
  </si>
  <si>
    <t>0540080850</t>
  </si>
  <si>
    <t>6 396 000,00000</t>
  </si>
  <si>
    <t>6 344 253,38000</t>
  </si>
  <si>
    <t>Софинансирование мероприятий по развитию градостроительной деятельности</t>
  </si>
  <si>
    <t>05400S8460</t>
  </si>
  <si>
    <t>11 688 500,00000</t>
  </si>
  <si>
    <t>11 104 000,00000</t>
  </si>
  <si>
    <t>3 391 000,00000</t>
  </si>
  <si>
    <t>3 389 946,79000</t>
  </si>
  <si>
    <t>1 278 000,00000</t>
  </si>
  <si>
    <t>Мероприятия по формированию и межеванию земельных участков, занимаемых озеленёнными территориями</t>
  </si>
  <si>
    <t>1200181510</t>
  </si>
  <si>
    <t>управление развития предпринимательства, потребительского рынка и инновационной политики администрации городского округа город Воронеж</t>
  </si>
  <si>
    <t>981</t>
  </si>
  <si>
    <t>35 792 000,00000</t>
  </si>
  <si>
    <t>35 429 227,70000</t>
  </si>
  <si>
    <t>29 388 000,00000</t>
  </si>
  <si>
    <t>29 387 641,72000</t>
  </si>
  <si>
    <t>29 261 000,00000</t>
  </si>
  <si>
    <t>29 260 641,72000</t>
  </si>
  <si>
    <t>29 029 200,00000</t>
  </si>
  <si>
    <t>231 800,00000</t>
  </si>
  <si>
    <t>231 441,72000</t>
  </si>
  <si>
    <t>6 404 000,00000</t>
  </si>
  <si>
    <t>6 041 585,98000</t>
  </si>
  <si>
    <t>Основное мероприятие "Оказание туристско-информационных услуг" муниципальной программы городского округа город Воронеж "Рaзвитие культуры"</t>
  </si>
  <si>
    <t>1100100000</t>
  </si>
  <si>
    <t>Расходы на обеспечение деятельности (оказание услуг) муниципальных учреждeний</t>
  </si>
  <si>
    <t>1100100590</t>
  </si>
  <si>
    <t>ОБЩЕГОСУДАРСТВЕННЫЕ ВОПРОСЫ</t>
  </si>
  <si>
    <t>0100</t>
  </si>
  <si>
    <t>2 336 163 700,00000</t>
  </si>
  <si>
    <t>2 314 710 120,81000</t>
  </si>
  <si>
    <t>1 208 889 200,00000</t>
  </si>
  <si>
    <t>1 204 013 485,55000</t>
  </si>
  <si>
    <t>1 061 417 400,00000</t>
  </si>
  <si>
    <t>1 058 011 268,93000</t>
  </si>
  <si>
    <t>923 706 500,00000</t>
  </si>
  <si>
    <t>912 417 972,22000</t>
  </si>
  <si>
    <t>69 059 800,00000</t>
  </si>
  <si>
    <t>68 236 967,05000</t>
  </si>
  <si>
    <t>6 544 200,00000</t>
  </si>
  <si>
    <t>6 267 214,20000</t>
  </si>
  <si>
    <t>541 533 100,00000</t>
  </si>
  <si>
    <t>532 610 240,17000</t>
  </si>
  <si>
    <t>2 309 000,00000</t>
  </si>
  <si>
    <t>1 965 846,08000</t>
  </si>
  <si>
    <t>4 325 000,00000</t>
  </si>
  <si>
    <t>19 134 000,00000</t>
  </si>
  <si>
    <t>2 281 000,00000</t>
  </si>
  <si>
    <t>НАЦИОНАЛЬНАЯ БЕЗОПАСНОСТЬ И ПРАВООХРАНИТЕЛЬНАЯ ДЕЯТЕЛЬНОСТЬ</t>
  </si>
  <si>
    <t>0300</t>
  </si>
  <si>
    <t>135 084 900,00000</t>
  </si>
  <si>
    <t>134 923 937,61000</t>
  </si>
  <si>
    <t>НАЦИОНАЛЬНАЯ ЭКОНОМИКА</t>
  </si>
  <si>
    <t>0400</t>
  </si>
  <si>
    <t>4 152 157 001,67000</t>
  </si>
  <si>
    <t>3 917 548 025,41000</t>
  </si>
  <si>
    <t>16 719 400,00000</t>
  </si>
  <si>
    <t>12 433 900,41000</t>
  </si>
  <si>
    <t>31 183 500,00000</t>
  </si>
  <si>
    <t>31 182 738,28000</t>
  </si>
  <si>
    <t>4 017 395 901,67000</t>
  </si>
  <si>
    <t>3 790 348 416,15000</t>
  </si>
  <si>
    <t>132 670 000,00000</t>
  </si>
  <si>
    <t>14 321 000,00000</t>
  </si>
  <si>
    <t>14 318 467,07000</t>
  </si>
  <si>
    <t>3 279 370,00000</t>
  </si>
  <si>
    <t>3 272 415,91000</t>
  </si>
  <si>
    <t>2 230 060 231,67000</t>
  </si>
  <si>
    <t>2 135 930 421,75000</t>
  </si>
  <si>
    <t>86 858 200,00000</t>
  </si>
  <si>
    <t>83 582 970,57000</t>
  </si>
  <si>
    <t>35 000,00000</t>
  </si>
  <si>
    <t>34 900,00000</t>
  </si>
  <si>
    <t>ЖИЛИЩНО-КОММУНАЛЬНОЕ ХОЗЯЙСТВО</t>
  </si>
  <si>
    <t>0500</t>
  </si>
  <si>
    <t>1 562 601 212,64000</t>
  </si>
  <si>
    <t>1 498 519 816,49000</t>
  </si>
  <si>
    <t>595 575 091,91000</t>
  </si>
  <si>
    <t>570 519 021,59000</t>
  </si>
  <si>
    <t>73 794 900,00000</t>
  </si>
  <si>
    <t>62 985 837,33000</t>
  </si>
  <si>
    <t>14 970 900,00000</t>
  </si>
  <si>
    <t>14 957 613,00000</t>
  </si>
  <si>
    <t>668 454 286,45000</t>
  </si>
  <si>
    <t>653 005 448,58000</t>
  </si>
  <si>
    <t>1 393 200,00000</t>
  </si>
  <si>
    <t>626 099,57000</t>
  </si>
  <si>
    <t>1 170 000,00000</t>
  </si>
  <si>
    <t>884 999,44000</t>
  </si>
  <si>
    <t>24 662 800,00000</t>
  </si>
  <si>
    <t>24 242 475,98000</t>
  </si>
  <si>
    <t>537 000,00000</t>
  </si>
  <si>
    <t>408 325,34000</t>
  </si>
  <si>
    <t>1 630 524,86000</t>
  </si>
  <si>
    <t>3 223 030,00000</t>
  </si>
  <si>
    <t>3 221 820,90000</t>
  </si>
  <si>
    <t>98 196 700,00000</t>
  </si>
  <si>
    <t>97 868 649,98000</t>
  </si>
  <si>
    <t>2 352 900,00000</t>
  </si>
  <si>
    <t>2 351 266,37000</t>
  </si>
  <si>
    <t>400 000,00000</t>
  </si>
  <si>
    <t>398 996,00000</t>
  </si>
  <si>
    <t>266 441,90000</t>
  </si>
  <si>
    <t>265 639,89000</t>
  </si>
  <si>
    <t>244 187 416,15000</t>
  </si>
  <si>
    <t>243 986 695,95000</t>
  </si>
  <si>
    <t>549 471,29000</t>
  </si>
  <si>
    <t>500 979,35000</t>
  </si>
  <si>
    <t>101 365 927,11000</t>
  </si>
  <si>
    <t>99 931 890,01000</t>
  </si>
  <si>
    <t>224 766 934,28000</t>
  </si>
  <si>
    <t>212 009 508,99000</t>
  </si>
  <si>
    <t>39 748 255,28000</t>
  </si>
  <si>
    <t>37 631 567,24000</t>
  </si>
  <si>
    <t>ОХРАНА ОКРУЖАЮЩЕЙ СРЕДЫ</t>
  </si>
  <si>
    <t>0600</t>
  </si>
  <si>
    <t>ОБРАЗОВАНИЕ</t>
  </si>
  <si>
    <t>0700</t>
  </si>
  <si>
    <t>12 979 228 274,74000</t>
  </si>
  <si>
    <t>12 942 891 595,02000</t>
  </si>
  <si>
    <t>1 712 376 800,00000</t>
  </si>
  <si>
    <t>1 710 418 992,41000</t>
  </si>
  <si>
    <t>104 531 700,00000</t>
  </si>
  <si>
    <t>104 426 284,36000</t>
  </si>
  <si>
    <t>2 728 000,00000</t>
  </si>
  <si>
    <t>2 725 389,60000</t>
  </si>
  <si>
    <t>505 000,00000</t>
  </si>
  <si>
    <t>502 350,95000</t>
  </si>
  <si>
    <t>2 706 857 474,74000</t>
  </si>
  <si>
    <t>2 702 672 728,30000</t>
  </si>
  <si>
    <t>525 195 100,00000</t>
  </si>
  <si>
    <t>525 193 810,80000</t>
  </si>
  <si>
    <t>208 342 400,00000</t>
  </si>
  <si>
    <t>208 117 748,57000</t>
  </si>
  <si>
    <t>КУЛЬТУРА, КИНЕМАТОГРАФИЯ</t>
  </si>
  <si>
    <t>0800</t>
  </si>
  <si>
    <t>367 450 480,00000</t>
  </si>
  <si>
    <t>366 288 061,31000</t>
  </si>
  <si>
    <t>312 631 480,00000</t>
  </si>
  <si>
    <t>311 504 874,82000</t>
  </si>
  <si>
    <t>21 988 800,00000</t>
  </si>
  <si>
    <t>21 979 410,78000</t>
  </si>
  <si>
    <t>690 700,00000</t>
  </si>
  <si>
    <t>671 063,58000</t>
  </si>
  <si>
    <t>СОЦИАЛЬНАЯ ПОЛИТИКА</t>
  </si>
  <si>
    <t>1000</t>
  </si>
  <si>
    <t>522 738 551,00000</t>
  </si>
  <si>
    <t>509 467 306,48000</t>
  </si>
  <si>
    <t>322 731 051,00000</t>
  </si>
  <si>
    <t>311 814 818,81000</t>
  </si>
  <si>
    <t>120 095 500,00000</t>
  </si>
  <si>
    <t>119 438 883,18000</t>
  </si>
  <si>
    <t>4 904 500,00000</t>
  </si>
  <si>
    <t>4 574 633,75000</t>
  </si>
  <si>
    <t>14 176 300,00000</t>
  </si>
  <si>
    <t>14 169 422,18000</t>
  </si>
  <si>
    <t>15 610 400,00000</t>
  </si>
  <si>
    <t>15 603 141,99000</t>
  </si>
  <si>
    <t>80 581 100,00000</t>
  </si>
  <si>
    <t>80 574 206,19000</t>
  </si>
  <si>
    <t>11 167 000,00000</t>
  </si>
  <si>
    <t>9 508 723,15000</t>
  </si>
  <si>
    <t>818 900,00000</t>
  </si>
  <si>
    <t>537 990,20000</t>
  </si>
  <si>
    <t>1 918 100,00000</t>
  </si>
  <si>
    <t>557 608,95000</t>
  </si>
  <si>
    <t>ФИЗИЧЕСКАЯ КУЛЬТУРА И СПОРТ</t>
  </si>
  <si>
    <t>1100</t>
  </si>
  <si>
    <t>221 948 207,85000</t>
  </si>
  <si>
    <t>218 916 323,09000</t>
  </si>
  <si>
    <t>49 972 600,00000</t>
  </si>
  <si>
    <t>49 750 063,73000</t>
  </si>
  <si>
    <t>7 385 600,00000</t>
  </si>
  <si>
    <t>7 380 860,52000</t>
  </si>
  <si>
    <t>ОБСЛУЖИВАНИЕ ГОСУДАРСТВЕННОГО И МУНИЦИПАЛЬНОГО ДОЛГА</t>
  </si>
  <si>
    <t>1300</t>
  </si>
  <si>
    <t>ВЕДОМСТВЕННАЯ СТРУКТУРА РАСХОДОВ БЮДЖЕТА
ГОРОДСКОГО ОКРУГА ГОРОД ВОРОНЕЖ ЗА 2018 ГОД</t>
  </si>
  <si>
    <t>ГРБС</t>
  </si>
  <si>
    <t>РзПР</t>
  </si>
  <si>
    <t>ЦСР</t>
  </si>
  <si>
    <t>ВР</t>
  </si>
  <si>
    <t>тыс. рублей</t>
  </si>
  <si>
    <t>Приложение № 3</t>
  </si>
  <si>
    <t>И.о. руководителя управления
финансово-бюджетной политики</t>
  </si>
  <si>
    <t>Е.В. Муромцева</t>
  </si>
  <si>
    <t>РАСПРЕДЕЛЕНИЕ РАСХОДОВ БЮДЖЕТА ГОРОДСКОГО ОКРУГА ГОРОД ВОРОНЕЖ
 ПО РАЗДЕЛАМ И ПОДРАЗДЕЛАМ, ЦЕЛЕВЫМ СТАТЬЯМ И ГРУППАМ ВИДОВ РАСХОДОВ ЗА 2018 ГОД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</si>
  <si>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t>
  </si>
  <si>
    <t>Приложение № 4</t>
  </si>
  <si>
    <t xml:space="preserve">                                       В.Ю.Кстенин</t>
  </si>
  <si>
    <t xml:space="preserve">                  Глава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город Воронеж</t>
  </si>
  <si>
    <t>В.Ф.Ходырев</t>
  </si>
  <si>
    <t>Председатель Воронежской                                                                                                                       городской Думы</t>
  </si>
  <si>
    <t>к решению Воронежской</t>
  </si>
  <si>
    <t>городской Думы</t>
  </si>
  <si>
    <t>рубли</t>
  </si>
  <si>
    <t>Наименование</t>
  </si>
  <si>
    <t>План
2018 год</t>
  </si>
  <si>
    <t>Факт
2018 год</t>
  </si>
  <si>
    <t>Процент исполнения</t>
  </si>
  <si>
    <t>ВСЕГО</t>
  </si>
  <si>
    <t/>
  </si>
  <si>
    <t>22 655 468 327,90000</t>
  </si>
  <si>
    <t>22 280 794 877,37000</t>
  </si>
  <si>
    <t>Воронежская городская Дума</t>
  </si>
  <si>
    <t>910</t>
  </si>
  <si>
    <t>141 820 000,00000</t>
  </si>
  <si>
    <t>138 819 821,06000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</si>
  <si>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</si>
  <si>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</si>
  <si>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138 728 000,00000</t>
  </si>
  <si>
    <t>135 800 048,06000</t>
  </si>
  <si>
    <t>Обеспечение деятельности Воронежской городской Думы</t>
  </si>
  <si>
    <t>9600000000</t>
  </si>
  <si>
    <t>Председатель Воронежской городской  Думы</t>
  </si>
  <si>
    <t>9610000000</t>
  </si>
  <si>
    <t>4 376 000,00000</t>
  </si>
  <si>
    <t>4 282 491,25000</t>
  </si>
  <si>
    <t>Расходы на обеспечение деятельности председателя Воронежской городской Думы</t>
  </si>
  <si>
    <t>9610082030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</si>
  <si>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</si>
  <si>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</si>
  <si>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Депутаты Воронежской городской Думы</t>
  </si>
  <si>
    <t>9620000000</t>
  </si>
  <si>
    <t>5 260 000,00000</t>
  </si>
  <si>
    <t>5 038 108,51000</t>
  </si>
  <si>
    <t>Расходы на обеспечение деятельности депутатов Воронежской городской Думы</t>
  </si>
  <si>
    <t>9620082040</t>
  </si>
  <si>
    <t>9690000000</t>
  </si>
  <si>
    <t>129 092 000,00000</t>
  </si>
  <si>
    <t>126 479 448,30000</t>
  </si>
  <si>
    <t>Освещение деятельности органов местного самоуправления</t>
  </si>
  <si>
    <t>9690080880</t>
  </si>
  <si>
    <t>17 384 000,00000</t>
  </si>
  <si>
    <t>16 696 784,86000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</si>
  <si>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</si>
  <si>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</si>
  <si>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функций органов местного самоуправления</t>
  </si>
  <si>
    <t>9690082010</t>
  </si>
  <si>
    <t>111 708 000,00000</t>
  </si>
  <si>
    <t>109 782 663,44000</t>
  </si>
  <si>
    <t>Иные бюджетные ассигнования</t>
  </si>
  <si>
    <t>800</t>
  </si>
  <si>
    <t>Другие общегосударственные вопросы</t>
  </si>
  <si>
    <t>0113</t>
  </si>
  <si>
    <t>3 092 000,00000</t>
  </si>
  <si>
    <t>3 019 773,00000</t>
  </si>
  <si>
    <t>Муниципальная программа городского округа город Воронеж "Управление муниципальными финансами"</t>
  </si>
  <si>
    <t>3900000000</t>
  </si>
  <si>
    <t>82 000,00000</t>
  </si>
  <si>
    <t>Основное мероприятие "Организация бюджетного процесса в городском округе город Воронеж" муниципальной программы городского округа город Воронеж "Управление муниципальными финансами"</t>
  </si>
  <si>
    <t>3900100000</t>
  </si>
  <si>
    <t>Расходы на исполнение судебных актов и на уплату государственной пошлины</t>
  </si>
  <si>
    <t>3900100880</t>
  </si>
  <si>
    <t>3 010 000,00000</t>
  </si>
  <si>
    <t>2 937 773,00000</t>
  </si>
  <si>
    <t>Выполнение других расходных обязательств</t>
  </si>
  <si>
    <t>9690080200</t>
  </si>
  <si>
    <t>Социальное обеспечение и иные выплаты населению</t>
  </si>
  <si>
    <t>300</t>
  </si>
  <si>
    <t>Администрация городского округа город Воронеж</t>
  </si>
  <si>
    <t>914</t>
  </si>
  <si>
    <t>1 171 424 100,00000</t>
  </si>
  <si>
    <t>1 159 077 905,97000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</si>
  <si>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</si>
  <si>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</si>
  <si>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3 425 000,00000</t>
  </si>
  <si>
    <t>3 421 873,84000</t>
  </si>
  <si>
    <t>Муниципальная программа городского округа город Воронеж "Муниципальное управление"</t>
  </si>
  <si>
    <t>5000000000</t>
  </si>
  <si>
    <t>Основное мероприятие "Обеспечение деятельности гла-вы городского округа город Воронеж, администрации городского округа город Воронеж, управ районов городского округа город Воронеж" муниципальной программы городского округа город Воронеж "Муниципальное управление"</t>
  </si>
  <si>
    <t>5000100000</t>
  </si>
  <si>
    <t>Расходы на обеспечение деятельности главы городского округа город Воронеж</t>
  </si>
  <si>
    <t>5000182020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</si>
  <si>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</si>
  <si>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</si>
  <si>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761 042 800,00000</t>
  </si>
  <si>
    <t>757 489 517,35000</t>
  </si>
  <si>
    <t>711 407 000,00000</t>
  </si>
  <si>
    <t>709 189 809,44000</t>
  </si>
  <si>
    <t>5000182010</t>
  </si>
  <si>
    <t>Основное мероприятие "Информационное обеспечение деятельности администрации городского округа город Воронеж" муниципальной программы городского округа город Воронеж "Муниципальное управление"</t>
  </si>
  <si>
    <t>5000400000</t>
  </si>
  <si>
    <t>49 635 800,00000</t>
  </si>
  <si>
    <t>48 299 707,91000</t>
  </si>
  <si>
    <t>5000480880</t>
  </si>
  <si>
    <t>Судебная система</t>
  </si>
  <si>
    <t>0105</t>
  </si>
  <si>
    <t>1 313 000,00000</t>
  </si>
  <si>
    <t>0,00000</t>
  </si>
  <si>
    <t>Основное мероприятие "Осуществление органами мест-ного самоуправления городского округа город Воронеж переданных отдельных государственных полномочий" муниципальной программы городского округа город Воронеж "Муниципальное управление</t>
  </si>
  <si>
    <t>5000200000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</si>
  <si>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</si>
  <si>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5000251200</t>
  </si>
  <si>
    <t>298 989 400,00000</t>
  </si>
  <si>
    <t>298 069 300,89000</t>
  </si>
  <si>
    <t>21 605 000,00000</t>
  </si>
  <si>
    <t>21 593 573,17000</t>
  </si>
  <si>
    <t>277 384 400,00000</t>
  </si>
  <si>
    <t>276 475 727,72000</t>
  </si>
  <si>
    <t>1 874 000,00000</t>
  </si>
  <si>
    <t>1 815 796,00000</t>
  </si>
  <si>
    <t>5000180200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</si>
</sst>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000"/>
    <numFmt numFmtId="165" formatCode="0.0"/>
  </numFmts>
  <fonts count="33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4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righ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5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1" fillId="0" borderId="0">
      <alignment horizontal="right"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14" borderId="7" applyNumberFormat="0" applyAlignment="0" applyProtection="0"/>
    <xf numFmtId="0" fontId="16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1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46" applyFill="1" applyBorder="1" applyAlignment="1" quotePrefix="1">
      <alignment horizontal="center" vertical="top" wrapText="1"/>
      <protection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0" fontId="3" fillId="0" borderId="10" xfId="43" applyBorder="1" applyAlignment="1" quotePrefix="1">
      <alignment horizontal="center" vertical="center" wrapText="1"/>
      <protection/>
    </xf>
    <xf numFmtId="0" fontId="3" fillId="0" borderId="10" xfId="44" applyBorder="1" applyAlignment="1" quotePrefix="1">
      <alignment horizontal="center" vertical="center" wrapText="1"/>
      <protection/>
    </xf>
    <xf numFmtId="4" fontId="3" fillId="0" borderId="10" xfId="44" applyNumberFormat="1" applyBorder="1" applyAlignment="1" quotePrefix="1">
      <alignment horizontal="center" vertical="center" wrapText="1"/>
      <protection/>
    </xf>
    <xf numFmtId="3" fontId="3" fillId="0" borderId="10" xfId="44" applyNumberFormat="1" applyFill="1" applyBorder="1" applyAlignment="1" quotePrefix="1">
      <alignment horizontal="center" vertical="center" wrapText="1"/>
      <protection/>
    </xf>
    <xf numFmtId="0" fontId="10" fillId="0" borderId="0" xfId="0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vertical="top" wrapText="1"/>
    </xf>
    <xf numFmtId="0" fontId="12" fillId="0" borderId="0" xfId="46" applyFont="1" applyFill="1" applyBorder="1" applyAlignment="1" quotePrefix="1">
      <alignment horizontal="center" vertical="top" wrapText="1"/>
      <protection/>
    </xf>
    <xf numFmtId="0" fontId="11" fillId="0" borderId="0" xfId="47" applyFont="1" applyFill="1" applyBorder="1" applyAlignment="1" quotePrefix="1">
      <alignment horizontal="left" vertical="top" wrapText="1"/>
      <protection/>
    </xf>
    <xf numFmtId="0" fontId="11" fillId="0" borderId="0" xfId="44" applyFont="1" applyFill="1" applyBorder="1" applyAlignment="1" quotePrefix="1">
      <alignment horizontal="center" vertical="top" wrapText="1"/>
      <protection/>
    </xf>
    <xf numFmtId="4" fontId="11" fillId="0" borderId="0" xfId="49" applyNumberFormat="1" applyFont="1" applyFill="1" applyBorder="1" applyAlignment="1" quotePrefix="1">
      <alignment horizontal="right" vertical="top" wrapText="1"/>
      <protection/>
    </xf>
    <xf numFmtId="3" fontId="11" fillId="0" borderId="0" xfId="49" applyNumberFormat="1" applyFont="1" applyFill="1" applyBorder="1" applyAlignment="1" quotePrefix="1">
      <alignment horizontal="right" vertical="top" wrapText="1"/>
      <protection/>
    </xf>
    <xf numFmtId="165" fontId="12" fillId="0" borderId="0" xfId="48" applyNumberFormat="1" applyFont="1" applyFill="1" applyBorder="1" applyAlignment="1" quotePrefix="1">
      <alignment horizontal="right" vertical="top" wrapText="1"/>
      <protection/>
    </xf>
    <xf numFmtId="0" fontId="12" fillId="0" borderId="0" xfId="35" applyFont="1" applyFill="1" applyBorder="1" applyAlignment="1" quotePrefix="1">
      <alignment horizontal="left" vertical="top" wrapText="1"/>
      <protection/>
    </xf>
    <xf numFmtId="4" fontId="12" fillId="0" borderId="0" xfId="36" applyNumberFormat="1" applyFont="1" applyFill="1" applyBorder="1" applyAlignment="1" quotePrefix="1">
      <alignment horizontal="right" vertical="top" wrapText="1"/>
      <protection/>
    </xf>
    <xf numFmtId="3" fontId="12" fillId="0" borderId="0" xfId="36" applyNumberFormat="1" applyFont="1" applyFill="1" applyBorder="1" applyAlignment="1" quotePrefix="1">
      <alignment horizontal="right" vertical="top" wrapText="1"/>
      <protection/>
    </xf>
    <xf numFmtId="4" fontId="12" fillId="0" borderId="0" xfId="38" applyNumberFormat="1" applyFont="1" applyFill="1" applyBorder="1" applyAlignment="1">
      <alignment horizontal="right" vertical="top" wrapText="1"/>
      <protection/>
    </xf>
    <xf numFmtId="3" fontId="12" fillId="0" borderId="0" xfId="38" applyNumberFormat="1" applyFont="1" applyFill="1" applyBorder="1" applyAlignment="1">
      <alignment horizontal="right" vertical="top" wrapText="1"/>
      <protection/>
    </xf>
    <xf numFmtId="2" fontId="12" fillId="0" borderId="0" xfId="36" applyNumberFormat="1" applyFont="1" applyFill="1" applyBorder="1" applyAlignment="1" quotePrefix="1">
      <alignment horizontal="right" vertical="top" wrapText="1"/>
      <protection/>
    </xf>
    <xf numFmtId="165" fontId="11" fillId="0" borderId="0" xfId="48" applyNumberFormat="1" applyFont="1" applyFill="1" applyBorder="1" applyAlignment="1" quotePrefix="1">
      <alignment horizontal="right" vertical="top" wrapText="1"/>
      <protection/>
    </xf>
    <xf numFmtId="0" fontId="14" fillId="0" borderId="0" xfId="46" applyFont="1" applyFill="1" applyBorder="1" applyAlignment="1" quotePrefix="1">
      <alignment horizontal="center" vertical="top" wrapText="1"/>
      <protection/>
    </xf>
    <xf numFmtId="4" fontId="14" fillId="0" borderId="0" xfId="38" applyNumberFormat="1" applyFont="1" applyFill="1" applyBorder="1" applyAlignment="1">
      <alignment horizontal="right" vertical="top" wrapText="1"/>
      <protection/>
    </xf>
    <xf numFmtId="0" fontId="15" fillId="0" borderId="0" xfId="0" applyFont="1" applyFill="1" applyBorder="1" applyAlignment="1">
      <alignment vertical="top" wrapText="1"/>
    </xf>
    <xf numFmtId="3" fontId="14" fillId="0" borderId="0" xfId="38" applyNumberFormat="1" applyFont="1" applyFill="1" applyBorder="1" applyAlignment="1">
      <alignment horizontal="right" vertical="top" wrapText="1"/>
      <protection/>
    </xf>
    <xf numFmtId="0" fontId="14" fillId="0" borderId="0" xfId="46" applyFont="1" applyFill="1" applyBorder="1" applyAlignment="1" quotePrefix="1">
      <alignment horizontal="center" vertical="center" wrapText="1"/>
      <protection/>
    </xf>
    <xf numFmtId="0" fontId="3" fillId="0" borderId="10" xfId="43" applyFill="1" applyBorder="1" applyAlignment="1" quotePrefix="1">
      <alignment horizontal="center" vertical="center" wrapText="1"/>
      <protection/>
    </xf>
    <xf numFmtId="0" fontId="3" fillId="0" borderId="10" xfId="44" applyFill="1" applyBorder="1" applyAlignment="1" quotePrefix="1">
      <alignment horizontal="center" vertical="center" wrapText="1"/>
      <protection/>
    </xf>
    <xf numFmtId="4" fontId="3" fillId="0" borderId="10" xfId="44" applyNumberFormat="1" applyFill="1" applyBorder="1" applyAlignment="1" quotePrefix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47" applyFill="1" applyBorder="1" applyAlignment="1" quotePrefix="1">
      <alignment horizontal="left" vertical="top" wrapText="1"/>
      <protection/>
    </xf>
    <xf numFmtId="0" fontId="3" fillId="0" borderId="0" xfId="44" applyFill="1" applyBorder="1" applyAlignment="1" quotePrefix="1">
      <alignment horizontal="center" vertical="top" wrapText="1"/>
      <protection/>
    </xf>
    <xf numFmtId="4" fontId="3" fillId="0" borderId="0" xfId="49" applyNumberFormat="1" applyFill="1" applyBorder="1" applyAlignment="1" quotePrefix="1">
      <alignment horizontal="right" vertical="top" wrapText="1"/>
      <protection/>
    </xf>
    <xf numFmtId="3" fontId="3" fillId="0" borderId="0" xfId="49" applyNumberFormat="1" applyFill="1" applyBorder="1" applyAlignment="1" quotePrefix="1">
      <alignment horizontal="right" vertical="top" wrapText="1"/>
      <protection/>
    </xf>
    <xf numFmtId="0" fontId="3" fillId="0" borderId="0" xfId="49" applyFill="1" applyBorder="1" applyAlignment="1" quotePrefix="1">
      <alignment horizontal="right" vertical="top" wrapText="1"/>
      <protection/>
    </xf>
    <xf numFmtId="165" fontId="3" fillId="0" borderId="0" xfId="48" applyNumberFormat="1" applyFont="1" applyFill="1" applyBorder="1" applyAlignment="1" quotePrefix="1">
      <alignment horizontal="right" vertical="top" wrapText="1"/>
      <protection/>
    </xf>
    <xf numFmtId="0" fontId="4" fillId="0" borderId="0" xfId="35" applyFill="1" applyBorder="1" applyAlignment="1" quotePrefix="1">
      <alignment horizontal="left" vertical="top" wrapText="1"/>
      <protection/>
    </xf>
    <xf numFmtId="4" fontId="4" fillId="0" borderId="0" xfId="36" applyNumberFormat="1" applyFill="1" applyBorder="1" applyAlignment="1" quotePrefix="1">
      <alignment horizontal="right" vertical="top" wrapText="1"/>
      <protection/>
    </xf>
    <xf numFmtId="3" fontId="4" fillId="0" borderId="0" xfId="36" applyNumberFormat="1" applyFill="1" applyBorder="1" applyAlignment="1" quotePrefix="1">
      <alignment horizontal="right" vertical="top" wrapText="1"/>
      <protection/>
    </xf>
    <xf numFmtId="0" fontId="4" fillId="0" borderId="0" xfId="36" applyFill="1" applyBorder="1" applyAlignment="1" quotePrefix="1">
      <alignment horizontal="right" vertical="top" wrapText="1"/>
      <protection/>
    </xf>
    <xf numFmtId="165" fontId="4" fillId="0" borderId="0" xfId="48" applyNumberFormat="1" applyFont="1" applyFill="1" applyBorder="1" applyAlignment="1" quotePrefix="1">
      <alignment horizontal="right" vertical="top" wrapText="1"/>
      <protection/>
    </xf>
    <xf numFmtId="4" fontId="4" fillId="0" borderId="0" xfId="38" applyNumberFormat="1" applyFill="1" applyBorder="1" applyAlignment="1">
      <alignment horizontal="right" vertical="top" wrapText="1"/>
      <protection/>
    </xf>
    <xf numFmtId="3" fontId="4" fillId="0" borderId="0" xfId="38" applyNumberFormat="1" applyFill="1" applyBorder="1" applyAlignment="1">
      <alignment horizontal="right" vertical="top" wrapText="1"/>
      <protection/>
    </xf>
    <xf numFmtId="164" fontId="4" fillId="0" borderId="0" xfId="38" applyNumberFormat="1" applyFill="1" applyBorder="1" applyAlignment="1">
      <alignment horizontal="right" vertical="top" wrapText="1"/>
      <protection/>
    </xf>
    <xf numFmtId="0" fontId="3" fillId="0" borderId="0" xfId="42" applyFont="1" applyFill="1" applyAlignment="1" quotePrefix="1">
      <alignment horizontal="center" vertical="top" wrapText="1"/>
      <protection/>
    </xf>
    <xf numFmtId="3" fontId="0" fillId="0" borderId="0" xfId="0" applyNumberFormat="1" applyFill="1" applyAlignment="1">
      <alignment horizontal="right" vertical="center" wrapText="1"/>
    </xf>
    <xf numFmtId="0" fontId="3" fillId="0" borderId="0" xfId="42" applyFont="1" applyBorder="1" applyAlignment="1" quotePrefix="1">
      <alignment horizontal="right" vertical="top" wrapText="1"/>
      <protection/>
    </xf>
    <xf numFmtId="3" fontId="3" fillId="2" borderId="0" xfId="42" applyNumberFormat="1" applyFont="1" applyFill="1" applyBorder="1" applyAlignment="1" quotePrefix="1">
      <alignment horizontal="right" vertical="top" wrapText="1"/>
      <protection/>
    </xf>
    <xf numFmtId="0" fontId="6" fillId="0" borderId="0" xfId="0" applyFont="1" applyBorder="1" applyAlignment="1">
      <alignment vertical="top" wrapText="1"/>
    </xf>
    <xf numFmtId="0" fontId="7" fillId="0" borderId="0" xfId="33" applyFont="1" applyBorder="1" applyAlignment="1" quotePrefix="1">
      <alignment horizontal="center" vertical="top" wrapText="1"/>
      <protection/>
    </xf>
    <xf numFmtId="0" fontId="8" fillId="0" borderId="0" xfId="0" applyFont="1" applyBorder="1" applyAlignment="1">
      <alignment vertical="top" wrapText="1"/>
    </xf>
    <xf numFmtId="3" fontId="8" fillId="18" borderId="0" xfId="0" applyNumberFormat="1" applyFont="1" applyFill="1" applyBorder="1" applyAlignment="1">
      <alignment vertical="top" wrapText="1"/>
    </xf>
    <xf numFmtId="3" fontId="8" fillId="2" borderId="0" xfId="0" applyNumberFormat="1" applyFont="1" applyFill="1" applyBorder="1" applyAlignment="1">
      <alignment vertical="top" wrapText="1"/>
    </xf>
    <xf numFmtId="0" fontId="9" fillId="0" borderId="0" xfId="34" applyFont="1" applyFill="1" applyBorder="1" applyAlignment="1" quotePrefix="1">
      <alignment horizontal="right" vertical="top" wrapText="1"/>
      <protection/>
    </xf>
    <xf numFmtId="3" fontId="9" fillId="0" borderId="0" xfId="34" applyNumberFormat="1" applyFont="1" applyFill="1" applyBorder="1" applyAlignment="1" quotePrefix="1">
      <alignment horizontal="right" vertical="top" wrapText="1"/>
      <protection/>
    </xf>
    <xf numFmtId="0" fontId="10" fillId="0" borderId="0" xfId="0" applyFont="1" applyFill="1" applyBorder="1" applyAlignment="1">
      <alignment vertical="top" wrapText="1"/>
    </xf>
    <xf numFmtId="0" fontId="13" fillId="0" borderId="0" xfId="40" applyFont="1" applyFill="1" applyBorder="1" applyAlignment="1" quotePrefix="1">
      <alignment horizontal="right" vertical="top" wrapText="1"/>
      <protection/>
    </xf>
    <xf numFmtId="0" fontId="14" fillId="0" borderId="0" xfId="35" applyFont="1" applyFill="1" applyBorder="1" applyAlignment="1" quotePrefix="1">
      <alignment horizontal="left" vertical="top" wrapText="1"/>
      <protection/>
    </xf>
    <xf numFmtId="3" fontId="14" fillId="0" borderId="0" xfId="38" applyNumberFormat="1" applyFont="1" applyFill="1" applyBorder="1" applyAlignment="1">
      <alignment horizontal="right" vertical="top" wrapText="1"/>
      <protection/>
    </xf>
    <xf numFmtId="0" fontId="3" fillId="0" borderId="0" xfId="42" applyFont="1" applyFill="1" applyAlignment="1" quotePrefix="1">
      <alignment horizontal="center" vertical="top" wrapText="1"/>
      <protection/>
    </xf>
    <xf numFmtId="0" fontId="6" fillId="0" borderId="0" xfId="0" applyFont="1" applyFill="1" applyAlignment="1">
      <alignment horizontal="center" vertical="top" wrapText="1"/>
    </xf>
    <xf numFmtId="0" fontId="7" fillId="0" borderId="0" xfId="33" applyFont="1" applyFill="1" applyAlignment="1" quotePrefix="1">
      <alignment horizontal="center" vertical="top" wrapText="1"/>
      <protection/>
    </xf>
    <xf numFmtId="0" fontId="8" fillId="0" borderId="0" xfId="0" applyFont="1" applyFill="1" applyAlignment="1">
      <alignment vertical="top" wrapText="1"/>
    </xf>
    <xf numFmtId="3" fontId="8" fillId="0" borderId="0" xfId="0" applyNumberFormat="1" applyFont="1" applyFill="1" applyAlignment="1">
      <alignment vertical="top" wrapText="1"/>
    </xf>
    <xf numFmtId="0" fontId="2" fillId="0" borderId="0" xfId="34" applyFill="1" applyBorder="1" applyAlignment="1" quotePrefix="1">
      <alignment horizontal="left" vertical="top" wrapText="1"/>
      <protection/>
    </xf>
    <xf numFmtId="0" fontId="0" fillId="0" borderId="0" xfId="0" applyFill="1" applyBorder="1" applyAlignment="1">
      <alignment horizontal="left" vertical="top" wrapText="1"/>
    </xf>
    <xf numFmtId="0" fontId="14" fillId="0" borderId="0" xfId="35" applyFont="1" applyFill="1" applyBorder="1" applyAlignment="1">
      <alignment horizontal="right" vertical="center" wrapText="1"/>
      <protection/>
    </xf>
    <xf numFmtId="0" fontId="14" fillId="0" borderId="0" xfId="35" applyFont="1" applyFill="1" applyBorder="1" applyAlignment="1" quotePrefix="1">
      <alignment horizontal="right" vertical="center" wrapText="1"/>
      <protection/>
    </xf>
    <xf numFmtId="0" fontId="14" fillId="0" borderId="0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 quotePrefix="1">
      <alignment horizontal="center" vertical="center" wrapText="1"/>
      <protection/>
    </xf>
    <xf numFmtId="3" fontId="14" fillId="0" borderId="0" xfId="38" applyNumberFormat="1" applyFont="1" applyFill="1" applyBorder="1" applyAlignment="1">
      <alignment horizontal="right" vertical="center" wrapText="1"/>
      <protection/>
    </xf>
    <xf numFmtId="0" fontId="3" fillId="0" borderId="0" xfId="42" applyFont="1" applyFill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5 2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5"/>
  <sheetViews>
    <sheetView view="pageBreakPreview" zoomScale="60" zoomScalePageLayoutView="0" workbookViewId="0" topLeftCell="A1">
      <selection activeCell="D11" sqref="D11"/>
    </sheetView>
  </sheetViews>
  <sheetFormatPr defaultColWidth="9.140625" defaultRowHeight="15"/>
  <cols>
    <col min="1" max="1" width="35.00390625" style="9" customWidth="1"/>
    <col min="2" max="3" width="8.57421875" style="9" customWidth="1"/>
    <col min="4" max="4" width="14.28125" style="9" customWidth="1"/>
    <col min="5" max="5" width="6.8515625" style="9" customWidth="1"/>
    <col min="6" max="6" width="22.28125" style="10" hidden="1" customWidth="1"/>
    <col min="7" max="7" width="13.8515625" style="10" hidden="1" customWidth="1"/>
    <col min="8" max="8" width="16.421875" style="11" customWidth="1"/>
    <col min="9" max="9" width="28.7109375" style="11" hidden="1" customWidth="1"/>
    <col min="10" max="10" width="19.140625" style="11" hidden="1" customWidth="1"/>
    <col min="11" max="11" width="16.8515625" style="11" customWidth="1"/>
    <col min="12" max="12" width="14.57421875" style="9" customWidth="1"/>
    <col min="13" max="13" width="9.140625" style="9" customWidth="1"/>
    <col min="14" max="15" width="10.00390625" style="9" bestFit="1" customWidth="1"/>
    <col min="16" max="16384" width="9.140625" style="9" customWidth="1"/>
  </cols>
  <sheetData>
    <row r="1" spans="9:12" ht="27" customHeight="1">
      <c r="I1" s="50" t="s">
        <v>1583</v>
      </c>
      <c r="J1" s="50"/>
      <c r="K1" s="51"/>
      <c r="L1" s="52"/>
    </row>
    <row r="2" spans="1:12" ht="45" customHeight="1">
      <c r="A2" s="53" t="s">
        <v>1577</v>
      </c>
      <c r="B2" s="54"/>
      <c r="C2" s="54"/>
      <c r="D2" s="54"/>
      <c r="E2" s="54"/>
      <c r="F2" s="54"/>
      <c r="G2" s="54"/>
      <c r="H2" s="55"/>
      <c r="I2" s="54"/>
      <c r="J2" s="54"/>
      <c r="K2" s="56"/>
      <c r="L2" s="54"/>
    </row>
    <row r="3" spans="9:12" ht="14.25" customHeight="1">
      <c r="I3" s="57" t="s">
        <v>1595</v>
      </c>
      <c r="J3" s="57"/>
      <c r="K3" s="58"/>
      <c r="L3" s="59"/>
    </row>
    <row r="4" spans="1:12" ht="49.5" customHeight="1">
      <c r="A4" s="5" t="s">
        <v>1596</v>
      </c>
      <c r="B4" s="6" t="s">
        <v>1578</v>
      </c>
      <c r="C4" s="6" t="s">
        <v>1579</v>
      </c>
      <c r="D4" s="6" t="s">
        <v>1580</v>
      </c>
      <c r="E4" s="6" t="s">
        <v>1581</v>
      </c>
      <c r="F4" s="7" t="s">
        <v>1597</v>
      </c>
      <c r="G4" s="7"/>
      <c r="H4" s="8" t="s">
        <v>1597</v>
      </c>
      <c r="I4" s="8" t="s">
        <v>1598</v>
      </c>
      <c r="J4" s="8"/>
      <c r="K4" s="8" t="s">
        <v>1598</v>
      </c>
      <c r="L4" s="5" t="s">
        <v>1599</v>
      </c>
    </row>
    <row r="5" spans="1:12" ht="28.5" customHeight="1">
      <c r="A5" s="13" t="s">
        <v>1600</v>
      </c>
      <c r="B5" s="14" t="s">
        <v>1601</v>
      </c>
      <c r="C5" s="14" t="s">
        <v>1601</v>
      </c>
      <c r="D5" s="14" t="s">
        <v>1601</v>
      </c>
      <c r="E5" s="14" t="s">
        <v>1601</v>
      </c>
      <c r="F5" s="15" t="s">
        <v>1602</v>
      </c>
      <c r="G5" s="15">
        <f>G6+G31+G109+G128+G194+G306+G334+G439+G541+G645+G753+G859+G965+G978+G989+G1000+G1045+G1104+G1123+G1174+G1255+G1288+G1324+G1346</f>
        <v>22655468327.899998</v>
      </c>
      <c r="H5" s="16">
        <f>H6+H31+H109+H128+H194+H306+H334+H439+H541+H645+H753+H859+H965+H978+H989+H1000+H1045+H1104+H1123+H1174+H1255+H1288+H1324+H1346</f>
        <v>22655468</v>
      </c>
      <c r="I5" s="16" t="s">
        <v>1603</v>
      </c>
      <c r="J5" s="16">
        <f>J6+J31+J109+J128+J194+J306+J334+J439+J541+J645+J753+J859+J965+J978+J989+J1000+J1045+J1104+J1123+J1174+J1255+J1288+J1324+J1346</f>
        <v>22280794877.369995</v>
      </c>
      <c r="K5" s="16">
        <f>K6+K31+K109+K128+K194+K306+K334+K439+K541+K645+K753+K859+K965+K978+K989+K1000+K1045+K1104+K1123+K1174+K1255+K1288+K1324+K1346</f>
        <v>22280795</v>
      </c>
      <c r="L5" s="24">
        <f>K5/H5*100</f>
        <v>98.34621381469586</v>
      </c>
    </row>
    <row r="6" spans="1:12" ht="28.5" customHeight="1">
      <c r="A6" s="13" t="s">
        <v>1604</v>
      </c>
      <c r="B6" s="14" t="s">
        <v>1605</v>
      </c>
      <c r="C6" s="14" t="s">
        <v>1601</v>
      </c>
      <c r="D6" s="14" t="s">
        <v>1601</v>
      </c>
      <c r="E6" s="14" t="s">
        <v>1601</v>
      </c>
      <c r="F6" s="15" t="s">
        <v>1606</v>
      </c>
      <c r="G6" s="15">
        <f>G7+G22</f>
        <v>141820000</v>
      </c>
      <c r="H6" s="16">
        <f>H7+H22</f>
        <v>141820</v>
      </c>
      <c r="I6" s="16" t="s">
        <v>1607</v>
      </c>
      <c r="J6" s="16">
        <f>J7+J22</f>
        <v>138819821.06</v>
      </c>
      <c r="K6" s="16">
        <f>K7+K22</f>
        <v>138819</v>
      </c>
      <c r="L6" s="24">
        <f aca="true" t="shared" si="0" ref="L6:L69">K6/H6*100</f>
        <v>97.88393738541814</v>
      </c>
    </row>
    <row r="7" spans="1:12" ht="100.5" customHeight="1">
      <c r="A7" s="18" t="s">
        <v>1608</v>
      </c>
      <c r="B7" s="12" t="s">
        <v>1605</v>
      </c>
      <c r="C7" s="12" t="s">
        <v>1609</v>
      </c>
      <c r="D7" s="12" t="s">
        <v>1601</v>
      </c>
      <c r="E7" s="12" t="s">
        <v>1601</v>
      </c>
      <c r="F7" s="19" t="s">
        <v>1610</v>
      </c>
      <c r="G7" s="19">
        <f>G8</f>
        <v>138728000</v>
      </c>
      <c r="H7" s="20">
        <f>H8</f>
        <v>138728</v>
      </c>
      <c r="I7" s="20" t="s">
        <v>1611</v>
      </c>
      <c r="J7" s="20">
        <f>J8</f>
        <v>135800048.06</v>
      </c>
      <c r="K7" s="20">
        <f>K8</f>
        <v>135800</v>
      </c>
      <c r="L7" s="17">
        <f t="shared" si="0"/>
        <v>97.88939507525518</v>
      </c>
    </row>
    <row r="8" spans="1:12" ht="37.5" customHeight="1">
      <c r="A8" s="18" t="s">
        <v>1612</v>
      </c>
      <c r="B8" s="12" t="s">
        <v>1605</v>
      </c>
      <c r="C8" s="12" t="s">
        <v>1609</v>
      </c>
      <c r="D8" s="12" t="s">
        <v>1613</v>
      </c>
      <c r="E8" s="12" t="s">
        <v>1601</v>
      </c>
      <c r="F8" s="19" t="s">
        <v>1610</v>
      </c>
      <c r="G8" s="19">
        <f>G9+G12+G15</f>
        <v>138728000</v>
      </c>
      <c r="H8" s="20">
        <f>H9+H12+H15</f>
        <v>138728</v>
      </c>
      <c r="I8" s="20" t="s">
        <v>1611</v>
      </c>
      <c r="J8" s="20">
        <f>J9+J12+J15</f>
        <v>135800048.06</v>
      </c>
      <c r="K8" s="20">
        <f>K9+K12+K15</f>
        <v>135800</v>
      </c>
      <c r="L8" s="17">
        <f t="shared" si="0"/>
        <v>97.88939507525518</v>
      </c>
    </row>
    <row r="9" spans="1:12" ht="37.5" customHeight="1">
      <c r="A9" s="18" t="s">
        <v>1614</v>
      </c>
      <c r="B9" s="12" t="s">
        <v>1605</v>
      </c>
      <c r="C9" s="12" t="s">
        <v>1609</v>
      </c>
      <c r="D9" s="12" t="s">
        <v>1615</v>
      </c>
      <c r="E9" s="12" t="s">
        <v>1601</v>
      </c>
      <c r="F9" s="19" t="s">
        <v>1616</v>
      </c>
      <c r="G9" s="19">
        <f>G10</f>
        <v>4376000</v>
      </c>
      <c r="H9" s="20">
        <f>H10</f>
        <v>4376</v>
      </c>
      <c r="I9" s="20" t="s">
        <v>1617</v>
      </c>
      <c r="J9" s="20">
        <f>J10</f>
        <v>4282491.25</v>
      </c>
      <c r="K9" s="20">
        <f>K10</f>
        <v>4282</v>
      </c>
      <c r="L9" s="17">
        <f t="shared" si="0"/>
        <v>97.85191956124314</v>
      </c>
    </row>
    <row r="10" spans="1:12" ht="59.25" customHeight="1">
      <c r="A10" s="18" t="s">
        <v>1618</v>
      </c>
      <c r="B10" s="12" t="s">
        <v>1605</v>
      </c>
      <c r="C10" s="12" t="s">
        <v>1609</v>
      </c>
      <c r="D10" s="12" t="s">
        <v>1619</v>
      </c>
      <c r="E10" s="12" t="s">
        <v>1601</v>
      </c>
      <c r="F10" s="19" t="s">
        <v>1616</v>
      </c>
      <c r="G10" s="19">
        <f>G11</f>
        <v>4376000</v>
      </c>
      <c r="H10" s="20">
        <f>H11</f>
        <v>4376</v>
      </c>
      <c r="I10" s="20" t="s">
        <v>1617</v>
      </c>
      <c r="J10" s="20">
        <f>J11</f>
        <v>4282491.25</v>
      </c>
      <c r="K10" s="20">
        <f>K11</f>
        <v>4282</v>
      </c>
      <c r="L10" s="17">
        <f t="shared" si="0"/>
        <v>97.85191956124314</v>
      </c>
    </row>
    <row r="11" spans="1:12" ht="132" customHeight="1">
      <c r="A11" s="18" t="s">
        <v>1620</v>
      </c>
      <c r="B11" s="12" t="s">
        <v>1605</v>
      </c>
      <c r="C11" s="12" t="s">
        <v>1609</v>
      </c>
      <c r="D11" s="12" t="s">
        <v>1619</v>
      </c>
      <c r="E11" s="12" t="s">
        <v>1621</v>
      </c>
      <c r="F11" s="21">
        <v>4376000</v>
      </c>
      <c r="G11" s="21">
        <f>F11</f>
        <v>4376000</v>
      </c>
      <c r="H11" s="22">
        <f>ROUND(G11/1000,0)</f>
        <v>4376</v>
      </c>
      <c r="I11" s="22">
        <v>4282491.25</v>
      </c>
      <c r="J11" s="22">
        <f>I11</f>
        <v>4282491.25</v>
      </c>
      <c r="K11" s="22">
        <f>ROUND(J11/1000,0)</f>
        <v>4282</v>
      </c>
      <c r="L11" s="17">
        <f t="shared" si="0"/>
        <v>97.85191956124314</v>
      </c>
    </row>
    <row r="12" spans="1:12" ht="42" customHeight="1">
      <c r="A12" s="18" t="s">
        <v>1622</v>
      </c>
      <c r="B12" s="12" t="s">
        <v>1605</v>
      </c>
      <c r="C12" s="12" t="s">
        <v>1609</v>
      </c>
      <c r="D12" s="12" t="s">
        <v>1623</v>
      </c>
      <c r="E12" s="12" t="s">
        <v>1601</v>
      </c>
      <c r="F12" s="19" t="s">
        <v>1624</v>
      </c>
      <c r="G12" s="19">
        <f>G13</f>
        <v>5260000</v>
      </c>
      <c r="H12" s="20">
        <f>H13</f>
        <v>5260</v>
      </c>
      <c r="I12" s="20" t="s">
        <v>1625</v>
      </c>
      <c r="J12" s="20">
        <f>J13</f>
        <v>5038108.51</v>
      </c>
      <c r="K12" s="20">
        <f>K13</f>
        <v>5038</v>
      </c>
      <c r="L12" s="17">
        <f t="shared" si="0"/>
        <v>95.77946768060836</v>
      </c>
    </row>
    <row r="13" spans="1:12" ht="53.25" customHeight="1">
      <c r="A13" s="18" t="s">
        <v>1626</v>
      </c>
      <c r="B13" s="12" t="s">
        <v>1605</v>
      </c>
      <c r="C13" s="12" t="s">
        <v>1609</v>
      </c>
      <c r="D13" s="12" t="s">
        <v>1627</v>
      </c>
      <c r="E13" s="12" t="s">
        <v>1601</v>
      </c>
      <c r="F13" s="19" t="s">
        <v>1624</v>
      </c>
      <c r="G13" s="19">
        <f>G14</f>
        <v>5260000</v>
      </c>
      <c r="H13" s="20">
        <f>H14</f>
        <v>5260</v>
      </c>
      <c r="I13" s="20" t="s">
        <v>1625</v>
      </c>
      <c r="J13" s="20">
        <f>J14</f>
        <v>5038108.51</v>
      </c>
      <c r="K13" s="20">
        <f>K14</f>
        <v>5038</v>
      </c>
      <c r="L13" s="17">
        <f t="shared" si="0"/>
        <v>95.77946768060836</v>
      </c>
    </row>
    <row r="14" spans="1:12" ht="139.5" customHeight="1">
      <c r="A14" s="18" t="s">
        <v>1620</v>
      </c>
      <c r="B14" s="12" t="s">
        <v>1605</v>
      </c>
      <c r="C14" s="12" t="s">
        <v>1609</v>
      </c>
      <c r="D14" s="12" t="s">
        <v>1627</v>
      </c>
      <c r="E14" s="12" t="s">
        <v>1621</v>
      </c>
      <c r="F14" s="21">
        <v>5260000</v>
      </c>
      <c r="G14" s="21">
        <f>F14</f>
        <v>5260000</v>
      </c>
      <c r="H14" s="22">
        <f>ROUND(G14/1000,0)</f>
        <v>5260</v>
      </c>
      <c r="I14" s="22">
        <v>5038108.51</v>
      </c>
      <c r="J14" s="22">
        <f>I14</f>
        <v>5038108.51</v>
      </c>
      <c r="K14" s="22">
        <f>ROUND(J14/1000,0)</f>
        <v>5038</v>
      </c>
      <c r="L14" s="17">
        <f t="shared" si="0"/>
        <v>95.77946768060836</v>
      </c>
    </row>
    <row r="15" spans="1:12" ht="28.5" customHeight="1">
      <c r="A15" s="18" t="s">
        <v>1604</v>
      </c>
      <c r="B15" s="12" t="s">
        <v>1605</v>
      </c>
      <c r="C15" s="12" t="s">
        <v>1609</v>
      </c>
      <c r="D15" s="12" t="s">
        <v>1628</v>
      </c>
      <c r="E15" s="12" t="s">
        <v>1601</v>
      </c>
      <c r="F15" s="19" t="s">
        <v>1629</v>
      </c>
      <c r="G15" s="19">
        <f>G16+G18</f>
        <v>129092000</v>
      </c>
      <c r="H15" s="20">
        <f>H16+H18</f>
        <v>129092</v>
      </c>
      <c r="I15" s="20" t="s">
        <v>1630</v>
      </c>
      <c r="J15" s="20">
        <f>J16+J18</f>
        <v>126479448.30000001</v>
      </c>
      <c r="K15" s="20">
        <f>K16+K18</f>
        <v>126480</v>
      </c>
      <c r="L15" s="17">
        <f t="shared" si="0"/>
        <v>97.97663681715366</v>
      </c>
    </row>
    <row r="16" spans="1:12" ht="42" customHeight="1">
      <c r="A16" s="18" t="s">
        <v>1631</v>
      </c>
      <c r="B16" s="12" t="s">
        <v>1605</v>
      </c>
      <c r="C16" s="12" t="s">
        <v>1609</v>
      </c>
      <c r="D16" s="12" t="s">
        <v>1632</v>
      </c>
      <c r="E16" s="12" t="s">
        <v>1601</v>
      </c>
      <c r="F16" s="19" t="s">
        <v>1633</v>
      </c>
      <c r="G16" s="19">
        <f>G17</f>
        <v>17384000</v>
      </c>
      <c r="H16" s="20">
        <f>H17</f>
        <v>17384</v>
      </c>
      <c r="I16" s="20" t="s">
        <v>1634</v>
      </c>
      <c r="J16" s="20">
        <f>J17</f>
        <v>16696784.86</v>
      </c>
      <c r="K16" s="20">
        <f>K17</f>
        <v>16697</v>
      </c>
      <c r="L16" s="17">
        <f t="shared" si="0"/>
        <v>96.04809019788311</v>
      </c>
    </row>
    <row r="17" spans="1:12" ht="56.25" customHeight="1">
      <c r="A17" s="18" t="s">
        <v>1635</v>
      </c>
      <c r="B17" s="12" t="s">
        <v>1605</v>
      </c>
      <c r="C17" s="12" t="s">
        <v>1609</v>
      </c>
      <c r="D17" s="12" t="s">
        <v>1632</v>
      </c>
      <c r="E17" s="12" t="s">
        <v>1636</v>
      </c>
      <c r="F17" s="21">
        <v>17384000</v>
      </c>
      <c r="G17" s="21">
        <f>F17</f>
        <v>17384000</v>
      </c>
      <c r="H17" s="22">
        <f>ROUND(G17/1000,0)</f>
        <v>17384</v>
      </c>
      <c r="I17" s="22">
        <v>16696784.86</v>
      </c>
      <c r="J17" s="22">
        <f>I17</f>
        <v>16696784.86</v>
      </c>
      <c r="K17" s="22">
        <f>ROUND(J17/1000,0)</f>
        <v>16697</v>
      </c>
      <c r="L17" s="17">
        <f t="shared" si="0"/>
        <v>96.04809019788311</v>
      </c>
    </row>
    <row r="18" spans="1:12" ht="42" customHeight="1">
      <c r="A18" s="18" t="s">
        <v>1637</v>
      </c>
      <c r="B18" s="12" t="s">
        <v>1605</v>
      </c>
      <c r="C18" s="12" t="s">
        <v>1609</v>
      </c>
      <c r="D18" s="12" t="s">
        <v>1638</v>
      </c>
      <c r="E18" s="12" t="s">
        <v>1601</v>
      </c>
      <c r="F18" s="19" t="s">
        <v>1639</v>
      </c>
      <c r="G18" s="19">
        <f>G19+G20+G21</f>
        <v>111708000</v>
      </c>
      <c r="H18" s="20">
        <f>H19+H20+H21</f>
        <v>111708</v>
      </c>
      <c r="I18" s="20" t="s">
        <v>1640</v>
      </c>
      <c r="J18" s="20">
        <f>J19+J20+J21</f>
        <v>109782663.44000001</v>
      </c>
      <c r="K18" s="20">
        <f>K19+K20+K21</f>
        <v>109783</v>
      </c>
      <c r="L18" s="17">
        <f t="shared" si="0"/>
        <v>98.27675725999929</v>
      </c>
    </row>
    <row r="19" spans="1:12" ht="134.25" customHeight="1">
      <c r="A19" s="18" t="s">
        <v>1620</v>
      </c>
      <c r="B19" s="12" t="s">
        <v>1605</v>
      </c>
      <c r="C19" s="12" t="s">
        <v>1609</v>
      </c>
      <c r="D19" s="12" t="s">
        <v>1638</v>
      </c>
      <c r="E19" s="12" t="s">
        <v>1621</v>
      </c>
      <c r="F19" s="21">
        <v>95679000</v>
      </c>
      <c r="G19" s="21">
        <f>F19</f>
        <v>95679000</v>
      </c>
      <c r="H19" s="22">
        <f>ROUND(G19/1000,0)</f>
        <v>95679</v>
      </c>
      <c r="I19" s="22">
        <v>94864692.54</v>
      </c>
      <c r="J19" s="22">
        <f>I19</f>
        <v>94864692.54</v>
      </c>
      <c r="K19" s="22">
        <f>ROUND(J19/1000,0)</f>
        <v>94865</v>
      </c>
      <c r="L19" s="17">
        <f t="shared" si="0"/>
        <v>99.14923859990175</v>
      </c>
    </row>
    <row r="20" spans="1:12" ht="56.25" customHeight="1">
      <c r="A20" s="18" t="s">
        <v>1635</v>
      </c>
      <c r="B20" s="12" t="s">
        <v>1605</v>
      </c>
      <c r="C20" s="12" t="s">
        <v>1609</v>
      </c>
      <c r="D20" s="12" t="s">
        <v>1638</v>
      </c>
      <c r="E20" s="12" t="s">
        <v>1636</v>
      </c>
      <c r="F20" s="21">
        <v>15927000</v>
      </c>
      <c r="G20" s="21">
        <f>F20</f>
        <v>15927000</v>
      </c>
      <c r="H20" s="22">
        <f>ROUND(G20/1000,0)</f>
        <v>15927</v>
      </c>
      <c r="I20" s="22">
        <v>14816173.9</v>
      </c>
      <c r="J20" s="22">
        <f>I20</f>
        <v>14816173.9</v>
      </c>
      <c r="K20" s="22">
        <f>ROUND(J20/1000,0)</f>
        <v>14816</v>
      </c>
      <c r="L20" s="17">
        <f t="shared" si="0"/>
        <v>93.02442393419979</v>
      </c>
    </row>
    <row r="21" spans="1:12" ht="15" customHeight="1">
      <c r="A21" s="18" t="s">
        <v>1641</v>
      </c>
      <c r="B21" s="12" t="s">
        <v>1605</v>
      </c>
      <c r="C21" s="12" t="s">
        <v>1609</v>
      </c>
      <c r="D21" s="12" t="s">
        <v>1638</v>
      </c>
      <c r="E21" s="12" t="s">
        <v>1642</v>
      </c>
      <c r="F21" s="21">
        <v>102000</v>
      </c>
      <c r="G21" s="21">
        <f>F21</f>
        <v>102000</v>
      </c>
      <c r="H21" s="22">
        <f>ROUND(G21/1000,0)</f>
        <v>102</v>
      </c>
      <c r="I21" s="22">
        <v>101797</v>
      </c>
      <c r="J21" s="22">
        <f>I21</f>
        <v>101797</v>
      </c>
      <c r="K21" s="22">
        <f>ROUND(J21/1000,0)</f>
        <v>102</v>
      </c>
      <c r="L21" s="17">
        <f t="shared" si="0"/>
        <v>100</v>
      </c>
    </row>
    <row r="22" spans="1:12" ht="28.5" customHeight="1">
      <c r="A22" s="18" t="s">
        <v>1643</v>
      </c>
      <c r="B22" s="12" t="s">
        <v>1605</v>
      </c>
      <c r="C22" s="12" t="s">
        <v>1644</v>
      </c>
      <c r="D22" s="12" t="s">
        <v>1601</v>
      </c>
      <c r="E22" s="12" t="s">
        <v>1601</v>
      </c>
      <c r="F22" s="19" t="s">
        <v>1645</v>
      </c>
      <c r="G22" s="19">
        <f>G23+G27</f>
        <v>3092000</v>
      </c>
      <c r="H22" s="20">
        <f>H23+H27</f>
        <v>3092</v>
      </c>
      <c r="I22" s="20" t="s">
        <v>1646</v>
      </c>
      <c r="J22" s="20">
        <f>J23+J27</f>
        <v>3019773</v>
      </c>
      <c r="K22" s="20">
        <f>K23+K27</f>
        <v>3019</v>
      </c>
      <c r="L22" s="17">
        <f t="shared" si="0"/>
        <v>97.63906856403622</v>
      </c>
    </row>
    <row r="23" spans="1:12" ht="56.25" customHeight="1">
      <c r="A23" s="18" t="s">
        <v>1647</v>
      </c>
      <c r="B23" s="12" t="s">
        <v>1605</v>
      </c>
      <c r="C23" s="12" t="s">
        <v>1644</v>
      </c>
      <c r="D23" s="12" t="s">
        <v>1648</v>
      </c>
      <c r="E23" s="12" t="s">
        <v>1601</v>
      </c>
      <c r="F23" s="19" t="s">
        <v>1649</v>
      </c>
      <c r="G23" s="19">
        <f aca="true" t="shared" si="1" ref="G23:H25">G24</f>
        <v>82000</v>
      </c>
      <c r="H23" s="20">
        <f t="shared" si="1"/>
        <v>82</v>
      </c>
      <c r="I23" s="20" t="s">
        <v>1649</v>
      </c>
      <c r="J23" s="20">
        <f aca="true" t="shared" si="2" ref="J23:K25">J24</f>
        <v>82000</v>
      </c>
      <c r="K23" s="20">
        <f t="shared" si="2"/>
        <v>82</v>
      </c>
      <c r="L23" s="17">
        <f t="shared" si="0"/>
        <v>100</v>
      </c>
    </row>
    <row r="24" spans="1:12" ht="96.75" customHeight="1">
      <c r="A24" s="18" t="s">
        <v>1650</v>
      </c>
      <c r="B24" s="12" t="s">
        <v>1605</v>
      </c>
      <c r="C24" s="12" t="s">
        <v>1644</v>
      </c>
      <c r="D24" s="12" t="s">
        <v>1651</v>
      </c>
      <c r="E24" s="12" t="s">
        <v>1601</v>
      </c>
      <c r="F24" s="19" t="s">
        <v>1649</v>
      </c>
      <c r="G24" s="19">
        <f t="shared" si="1"/>
        <v>82000</v>
      </c>
      <c r="H24" s="20">
        <f t="shared" si="1"/>
        <v>82</v>
      </c>
      <c r="I24" s="20" t="s">
        <v>1649</v>
      </c>
      <c r="J24" s="20">
        <f t="shared" si="2"/>
        <v>82000</v>
      </c>
      <c r="K24" s="20">
        <f t="shared" si="2"/>
        <v>82</v>
      </c>
      <c r="L24" s="17">
        <f t="shared" si="0"/>
        <v>100</v>
      </c>
    </row>
    <row r="25" spans="1:12" ht="42" customHeight="1">
      <c r="A25" s="18" t="s">
        <v>1652</v>
      </c>
      <c r="B25" s="12" t="s">
        <v>1605</v>
      </c>
      <c r="C25" s="12" t="s">
        <v>1644</v>
      </c>
      <c r="D25" s="12" t="s">
        <v>1653</v>
      </c>
      <c r="E25" s="12" t="s">
        <v>1601</v>
      </c>
      <c r="F25" s="19" t="s">
        <v>1649</v>
      </c>
      <c r="G25" s="19">
        <f t="shared" si="1"/>
        <v>82000</v>
      </c>
      <c r="H25" s="20">
        <f t="shared" si="1"/>
        <v>82</v>
      </c>
      <c r="I25" s="20" t="s">
        <v>1649</v>
      </c>
      <c r="J25" s="20">
        <f t="shared" si="2"/>
        <v>82000</v>
      </c>
      <c r="K25" s="20">
        <f t="shared" si="2"/>
        <v>82</v>
      </c>
      <c r="L25" s="17">
        <f t="shared" si="0"/>
        <v>100</v>
      </c>
    </row>
    <row r="26" spans="1:12" ht="28.5" customHeight="1">
      <c r="A26" s="18" t="s">
        <v>1641</v>
      </c>
      <c r="B26" s="12" t="s">
        <v>1605</v>
      </c>
      <c r="C26" s="12" t="s">
        <v>1644</v>
      </c>
      <c r="D26" s="12" t="s">
        <v>1653</v>
      </c>
      <c r="E26" s="12" t="s">
        <v>1642</v>
      </c>
      <c r="F26" s="21">
        <v>82000</v>
      </c>
      <c r="G26" s="21">
        <f>F26</f>
        <v>82000</v>
      </c>
      <c r="H26" s="22">
        <f>ROUND(G26/1000,0)</f>
        <v>82</v>
      </c>
      <c r="I26" s="22">
        <v>82000</v>
      </c>
      <c r="J26" s="22">
        <f>I26</f>
        <v>82000</v>
      </c>
      <c r="K26" s="22">
        <f>ROUND(J26/1000,0)</f>
        <v>82</v>
      </c>
      <c r="L26" s="17">
        <f t="shared" si="0"/>
        <v>100</v>
      </c>
    </row>
    <row r="27" spans="1:12" ht="28.5" customHeight="1">
      <c r="A27" s="18" t="s">
        <v>1612</v>
      </c>
      <c r="B27" s="12" t="s">
        <v>1605</v>
      </c>
      <c r="C27" s="12" t="s">
        <v>1644</v>
      </c>
      <c r="D27" s="12" t="s">
        <v>1613</v>
      </c>
      <c r="E27" s="12" t="s">
        <v>1601</v>
      </c>
      <c r="F27" s="19" t="s">
        <v>1654</v>
      </c>
      <c r="G27" s="19">
        <f aca="true" t="shared" si="3" ref="G27:H29">G28</f>
        <v>3010000</v>
      </c>
      <c r="H27" s="20">
        <f t="shared" si="3"/>
        <v>3010</v>
      </c>
      <c r="I27" s="20" t="s">
        <v>1655</v>
      </c>
      <c r="J27" s="20">
        <f aca="true" t="shared" si="4" ref="J27:K29">J28</f>
        <v>2937773</v>
      </c>
      <c r="K27" s="20">
        <f t="shared" si="4"/>
        <v>2937</v>
      </c>
      <c r="L27" s="17">
        <f t="shared" si="0"/>
        <v>97.57475083056478</v>
      </c>
    </row>
    <row r="28" spans="1:12" ht="28.5" customHeight="1">
      <c r="A28" s="18" t="s">
        <v>1604</v>
      </c>
      <c r="B28" s="12" t="s">
        <v>1605</v>
      </c>
      <c r="C28" s="12" t="s">
        <v>1644</v>
      </c>
      <c r="D28" s="12" t="s">
        <v>1628</v>
      </c>
      <c r="E28" s="12" t="s">
        <v>1601</v>
      </c>
      <c r="F28" s="19" t="s">
        <v>1654</v>
      </c>
      <c r="G28" s="19">
        <f t="shared" si="3"/>
        <v>3010000</v>
      </c>
      <c r="H28" s="20">
        <f t="shared" si="3"/>
        <v>3010</v>
      </c>
      <c r="I28" s="20" t="s">
        <v>1655</v>
      </c>
      <c r="J28" s="20">
        <f t="shared" si="4"/>
        <v>2937773</v>
      </c>
      <c r="K28" s="20">
        <f t="shared" si="4"/>
        <v>2937</v>
      </c>
      <c r="L28" s="17">
        <f t="shared" si="0"/>
        <v>97.57475083056478</v>
      </c>
    </row>
    <row r="29" spans="1:12" ht="28.5" customHeight="1">
      <c r="A29" s="18" t="s">
        <v>1656</v>
      </c>
      <c r="B29" s="12" t="s">
        <v>1605</v>
      </c>
      <c r="C29" s="12" t="s">
        <v>1644</v>
      </c>
      <c r="D29" s="12" t="s">
        <v>1657</v>
      </c>
      <c r="E29" s="12" t="s">
        <v>1601</v>
      </c>
      <c r="F29" s="19" t="s">
        <v>1654</v>
      </c>
      <c r="G29" s="19">
        <f t="shared" si="3"/>
        <v>3010000</v>
      </c>
      <c r="H29" s="20">
        <f t="shared" si="3"/>
        <v>3010</v>
      </c>
      <c r="I29" s="20" t="s">
        <v>1655</v>
      </c>
      <c r="J29" s="20">
        <f t="shared" si="4"/>
        <v>2937773</v>
      </c>
      <c r="K29" s="20">
        <f t="shared" si="4"/>
        <v>2937</v>
      </c>
      <c r="L29" s="17">
        <f t="shared" si="0"/>
        <v>97.57475083056478</v>
      </c>
    </row>
    <row r="30" spans="1:12" ht="28.5" customHeight="1">
      <c r="A30" s="18" t="s">
        <v>1658</v>
      </c>
      <c r="B30" s="12" t="s">
        <v>1605</v>
      </c>
      <c r="C30" s="12" t="s">
        <v>1644</v>
      </c>
      <c r="D30" s="12" t="s">
        <v>1657</v>
      </c>
      <c r="E30" s="12" t="s">
        <v>1659</v>
      </c>
      <c r="F30" s="21">
        <v>3010000</v>
      </c>
      <c r="G30" s="21">
        <f>F30</f>
        <v>3010000</v>
      </c>
      <c r="H30" s="22">
        <f>ROUND(G30/1000,0)</f>
        <v>3010</v>
      </c>
      <c r="I30" s="22">
        <v>2937773</v>
      </c>
      <c r="J30" s="22">
        <f>I30</f>
        <v>2937773</v>
      </c>
      <c r="K30" s="22">
        <f>ROUND(J30/1000,0)-1</f>
        <v>2937</v>
      </c>
      <c r="L30" s="17">
        <f t="shared" si="0"/>
        <v>97.57475083056478</v>
      </c>
    </row>
    <row r="31" spans="1:12" ht="28.5" customHeight="1">
      <c r="A31" s="13" t="s">
        <v>1660</v>
      </c>
      <c r="B31" s="14" t="s">
        <v>1661</v>
      </c>
      <c r="C31" s="14" t="s">
        <v>1601</v>
      </c>
      <c r="D31" s="14" t="s">
        <v>1601</v>
      </c>
      <c r="E31" s="14" t="s">
        <v>1601</v>
      </c>
      <c r="F31" s="15" t="s">
        <v>1662</v>
      </c>
      <c r="G31" s="15">
        <f>G32+G37+G47+G52+G67+G76+G81+G86+G91+G100</f>
        <v>1171424100</v>
      </c>
      <c r="H31" s="16">
        <f>H32+H37+H47+H52+H67+H76+H81+H86+H91+H100</f>
        <v>1171425</v>
      </c>
      <c r="I31" s="16" t="s">
        <v>1663</v>
      </c>
      <c r="J31" s="16">
        <f>J32+J37+J47+J52+J67+J76+J81+J86+J91+J100</f>
        <v>1159077905.97</v>
      </c>
      <c r="K31" s="16">
        <f>K32+K37+K47+K52+K67+K76+K81+K86+K91+K100</f>
        <v>1159078</v>
      </c>
      <c r="L31" s="24">
        <f t="shared" si="0"/>
        <v>98.94598459141643</v>
      </c>
    </row>
    <row r="32" spans="1:12" ht="56.25" customHeight="1">
      <c r="A32" s="18" t="s">
        <v>1664</v>
      </c>
      <c r="B32" s="12" t="s">
        <v>1661</v>
      </c>
      <c r="C32" s="12" t="s">
        <v>1665</v>
      </c>
      <c r="D32" s="12" t="s">
        <v>1601</v>
      </c>
      <c r="E32" s="12" t="s">
        <v>1601</v>
      </c>
      <c r="F32" s="19" t="s">
        <v>1666</v>
      </c>
      <c r="G32" s="19">
        <f aca="true" t="shared" si="5" ref="G32:H35">G33</f>
        <v>3425000</v>
      </c>
      <c r="H32" s="20">
        <f t="shared" si="5"/>
        <v>3425</v>
      </c>
      <c r="I32" s="20" t="s">
        <v>1667</v>
      </c>
      <c r="J32" s="20">
        <f aca="true" t="shared" si="6" ref="J32:K35">J33</f>
        <v>3421873.84</v>
      </c>
      <c r="K32" s="20">
        <f t="shared" si="6"/>
        <v>3422</v>
      </c>
      <c r="L32" s="17">
        <f t="shared" si="0"/>
        <v>99.91240875912408</v>
      </c>
    </row>
    <row r="33" spans="1:12" ht="56.25" customHeight="1">
      <c r="A33" s="18" t="s">
        <v>1668</v>
      </c>
      <c r="B33" s="12" t="s">
        <v>1661</v>
      </c>
      <c r="C33" s="12" t="s">
        <v>1665</v>
      </c>
      <c r="D33" s="12" t="s">
        <v>1669</v>
      </c>
      <c r="E33" s="12" t="s">
        <v>1601</v>
      </c>
      <c r="F33" s="19" t="s">
        <v>1666</v>
      </c>
      <c r="G33" s="19">
        <f t="shared" si="5"/>
        <v>3425000</v>
      </c>
      <c r="H33" s="20">
        <f t="shared" si="5"/>
        <v>3425</v>
      </c>
      <c r="I33" s="20" t="s">
        <v>1667</v>
      </c>
      <c r="J33" s="20">
        <f t="shared" si="6"/>
        <v>3421873.84</v>
      </c>
      <c r="K33" s="20">
        <f t="shared" si="6"/>
        <v>3422</v>
      </c>
      <c r="L33" s="17">
        <f t="shared" si="0"/>
        <v>99.91240875912408</v>
      </c>
    </row>
    <row r="34" spans="1:12" ht="151.5" customHeight="1">
      <c r="A34" s="18" t="s">
        <v>1670</v>
      </c>
      <c r="B34" s="12" t="s">
        <v>1661</v>
      </c>
      <c r="C34" s="12" t="s">
        <v>1665</v>
      </c>
      <c r="D34" s="12" t="s">
        <v>1671</v>
      </c>
      <c r="E34" s="12" t="s">
        <v>1601</v>
      </c>
      <c r="F34" s="19" t="s">
        <v>1666</v>
      </c>
      <c r="G34" s="19">
        <f t="shared" si="5"/>
        <v>3425000</v>
      </c>
      <c r="H34" s="20">
        <f t="shared" si="5"/>
        <v>3425</v>
      </c>
      <c r="I34" s="20" t="s">
        <v>1667</v>
      </c>
      <c r="J34" s="20">
        <f t="shared" si="6"/>
        <v>3421873.84</v>
      </c>
      <c r="K34" s="20">
        <f t="shared" si="6"/>
        <v>3422</v>
      </c>
      <c r="L34" s="17">
        <f t="shared" si="0"/>
        <v>99.91240875912408</v>
      </c>
    </row>
    <row r="35" spans="1:12" ht="42" customHeight="1">
      <c r="A35" s="18" t="s">
        <v>1672</v>
      </c>
      <c r="B35" s="12" t="s">
        <v>1661</v>
      </c>
      <c r="C35" s="12" t="s">
        <v>1665</v>
      </c>
      <c r="D35" s="12" t="s">
        <v>1673</v>
      </c>
      <c r="E35" s="12" t="s">
        <v>1601</v>
      </c>
      <c r="F35" s="19" t="s">
        <v>1666</v>
      </c>
      <c r="G35" s="19">
        <f t="shared" si="5"/>
        <v>3425000</v>
      </c>
      <c r="H35" s="20">
        <f t="shared" si="5"/>
        <v>3425</v>
      </c>
      <c r="I35" s="20" t="s">
        <v>1667</v>
      </c>
      <c r="J35" s="20">
        <f t="shared" si="6"/>
        <v>3421873.84</v>
      </c>
      <c r="K35" s="20">
        <f t="shared" si="6"/>
        <v>3422</v>
      </c>
      <c r="L35" s="17">
        <f t="shared" si="0"/>
        <v>99.91240875912408</v>
      </c>
    </row>
    <row r="36" spans="1:12" ht="124.5" customHeight="1">
      <c r="A36" s="18" t="s">
        <v>1620</v>
      </c>
      <c r="B36" s="12" t="s">
        <v>1661</v>
      </c>
      <c r="C36" s="12" t="s">
        <v>1665</v>
      </c>
      <c r="D36" s="12" t="s">
        <v>1673</v>
      </c>
      <c r="E36" s="12" t="s">
        <v>1621</v>
      </c>
      <c r="F36" s="21">
        <v>3425000</v>
      </c>
      <c r="G36" s="21">
        <f>F36</f>
        <v>3425000</v>
      </c>
      <c r="H36" s="22">
        <f>ROUND(G36/1000,0)</f>
        <v>3425</v>
      </c>
      <c r="I36" s="22">
        <v>3421873.84</v>
      </c>
      <c r="J36" s="22">
        <f>I36</f>
        <v>3421873.84</v>
      </c>
      <c r="K36" s="22">
        <f>ROUND(J36/1000,0)</f>
        <v>3422</v>
      </c>
      <c r="L36" s="17">
        <f t="shared" si="0"/>
        <v>99.91240875912408</v>
      </c>
    </row>
    <row r="37" spans="1:12" ht="111" customHeight="1">
      <c r="A37" s="18" t="s">
        <v>1674</v>
      </c>
      <c r="B37" s="12" t="s">
        <v>1661</v>
      </c>
      <c r="C37" s="12" t="s">
        <v>1675</v>
      </c>
      <c r="D37" s="12" t="s">
        <v>1601</v>
      </c>
      <c r="E37" s="12" t="s">
        <v>1601</v>
      </c>
      <c r="F37" s="19" t="s">
        <v>1676</v>
      </c>
      <c r="G37" s="19">
        <f>G38</f>
        <v>761042800</v>
      </c>
      <c r="H37" s="20">
        <f>H38</f>
        <v>761043</v>
      </c>
      <c r="I37" s="20" t="s">
        <v>1677</v>
      </c>
      <c r="J37" s="20">
        <f>J38</f>
        <v>757489517.35</v>
      </c>
      <c r="K37" s="20">
        <f>K38</f>
        <v>757490</v>
      </c>
      <c r="L37" s="17">
        <f t="shared" si="0"/>
        <v>99.53314070295633</v>
      </c>
    </row>
    <row r="38" spans="1:12" ht="56.25" customHeight="1">
      <c r="A38" s="18" t="s">
        <v>1668</v>
      </c>
      <c r="B38" s="12" t="s">
        <v>1661</v>
      </c>
      <c r="C38" s="12" t="s">
        <v>1675</v>
      </c>
      <c r="D38" s="12" t="s">
        <v>1669</v>
      </c>
      <c r="E38" s="12" t="s">
        <v>1601</v>
      </c>
      <c r="F38" s="19" t="s">
        <v>1676</v>
      </c>
      <c r="G38" s="19">
        <f>G39+G44</f>
        <v>761042800</v>
      </c>
      <c r="H38" s="20">
        <f>H39+H44</f>
        <v>761043</v>
      </c>
      <c r="I38" s="20" t="s">
        <v>1677</v>
      </c>
      <c r="J38" s="20">
        <f>J39+J44</f>
        <v>757489517.35</v>
      </c>
      <c r="K38" s="20">
        <f>K39+K44</f>
        <v>757490</v>
      </c>
      <c r="L38" s="17">
        <f t="shared" si="0"/>
        <v>99.53314070295633</v>
      </c>
    </row>
    <row r="39" spans="1:12" ht="151.5" customHeight="1">
      <c r="A39" s="18" t="s">
        <v>1670</v>
      </c>
      <c r="B39" s="12" t="s">
        <v>1661</v>
      </c>
      <c r="C39" s="12" t="s">
        <v>1675</v>
      </c>
      <c r="D39" s="12" t="s">
        <v>1671</v>
      </c>
      <c r="E39" s="12" t="s">
        <v>1601</v>
      </c>
      <c r="F39" s="19" t="s">
        <v>1678</v>
      </c>
      <c r="G39" s="19">
        <f>G40</f>
        <v>711407000</v>
      </c>
      <c r="H39" s="20">
        <f>H40</f>
        <v>711407</v>
      </c>
      <c r="I39" s="20" t="s">
        <v>1679</v>
      </c>
      <c r="J39" s="20">
        <f>J40</f>
        <v>709189809.44</v>
      </c>
      <c r="K39" s="20">
        <f>K40</f>
        <v>709190</v>
      </c>
      <c r="L39" s="17">
        <f t="shared" si="0"/>
        <v>99.68836404477325</v>
      </c>
    </row>
    <row r="40" spans="1:12" ht="42" customHeight="1">
      <c r="A40" s="18" t="s">
        <v>1637</v>
      </c>
      <c r="B40" s="12" t="s">
        <v>1661</v>
      </c>
      <c r="C40" s="12" t="s">
        <v>1675</v>
      </c>
      <c r="D40" s="12" t="s">
        <v>1680</v>
      </c>
      <c r="E40" s="12" t="s">
        <v>1601</v>
      </c>
      <c r="F40" s="19" t="s">
        <v>1678</v>
      </c>
      <c r="G40" s="19">
        <f>G41+G42+G43</f>
        <v>711407000</v>
      </c>
      <c r="H40" s="20">
        <f>H41+H42+H43</f>
        <v>711407</v>
      </c>
      <c r="I40" s="20" t="s">
        <v>1679</v>
      </c>
      <c r="J40" s="20">
        <f>J41+J42+J43</f>
        <v>709189809.44</v>
      </c>
      <c r="K40" s="20">
        <f>K41+K42+K43</f>
        <v>709190</v>
      </c>
      <c r="L40" s="17">
        <f t="shared" si="0"/>
        <v>99.68836404477325</v>
      </c>
    </row>
    <row r="41" spans="1:12" ht="124.5" customHeight="1">
      <c r="A41" s="18" t="s">
        <v>1620</v>
      </c>
      <c r="B41" s="12" t="s">
        <v>1661</v>
      </c>
      <c r="C41" s="12" t="s">
        <v>1675</v>
      </c>
      <c r="D41" s="12" t="s">
        <v>1680</v>
      </c>
      <c r="E41" s="12" t="s">
        <v>1621</v>
      </c>
      <c r="F41" s="21">
        <v>629180000</v>
      </c>
      <c r="G41" s="21">
        <f>F41</f>
        <v>629180000</v>
      </c>
      <c r="H41" s="22">
        <f>ROUND(G41/1000,0)</f>
        <v>629180</v>
      </c>
      <c r="I41" s="22">
        <v>627130828.2</v>
      </c>
      <c r="J41" s="22">
        <f>I41</f>
        <v>627130828.2</v>
      </c>
      <c r="K41" s="22">
        <f>ROUND(J41/1000,0)</f>
        <v>627131</v>
      </c>
      <c r="L41" s="17">
        <f t="shared" si="0"/>
        <v>99.67433802727359</v>
      </c>
    </row>
    <row r="42" spans="1:12" ht="56.25" customHeight="1">
      <c r="A42" s="18" t="s">
        <v>1635</v>
      </c>
      <c r="B42" s="12" t="s">
        <v>1661</v>
      </c>
      <c r="C42" s="12" t="s">
        <v>1675</v>
      </c>
      <c r="D42" s="12" t="s">
        <v>1680</v>
      </c>
      <c r="E42" s="12" t="s">
        <v>1636</v>
      </c>
      <c r="F42" s="21">
        <v>80633000</v>
      </c>
      <c r="G42" s="21">
        <f>F42</f>
        <v>80633000</v>
      </c>
      <c r="H42" s="22">
        <f>ROUND(G42/1000,0)</f>
        <v>80633</v>
      </c>
      <c r="I42" s="22">
        <v>80466349.34</v>
      </c>
      <c r="J42" s="22">
        <f>I42</f>
        <v>80466349.34</v>
      </c>
      <c r="K42" s="22">
        <f>ROUND(J42/1000,0)</f>
        <v>80466</v>
      </c>
      <c r="L42" s="17">
        <f t="shared" si="0"/>
        <v>99.79288876762615</v>
      </c>
    </row>
    <row r="43" spans="1:12" ht="28.5" customHeight="1">
      <c r="A43" s="18" t="s">
        <v>1641</v>
      </c>
      <c r="B43" s="12" t="s">
        <v>1661</v>
      </c>
      <c r="C43" s="12" t="s">
        <v>1675</v>
      </c>
      <c r="D43" s="12" t="s">
        <v>1680</v>
      </c>
      <c r="E43" s="12" t="s">
        <v>1642</v>
      </c>
      <c r="F43" s="21">
        <v>1594000</v>
      </c>
      <c r="G43" s="21">
        <f>F43</f>
        <v>1594000</v>
      </c>
      <c r="H43" s="22">
        <f>ROUND(G43/1000,0)</f>
        <v>1594</v>
      </c>
      <c r="I43" s="22">
        <v>1592631.9</v>
      </c>
      <c r="J43" s="22">
        <f>I43</f>
        <v>1592631.9</v>
      </c>
      <c r="K43" s="22">
        <f>ROUND(J43/1000,0)</f>
        <v>1593</v>
      </c>
      <c r="L43" s="17">
        <f t="shared" si="0"/>
        <v>99.93726474278544</v>
      </c>
    </row>
    <row r="44" spans="1:12" ht="111" customHeight="1">
      <c r="A44" s="18" t="s">
        <v>1681</v>
      </c>
      <c r="B44" s="12" t="s">
        <v>1661</v>
      </c>
      <c r="C44" s="12" t="s">
        <v>1675</v>
      </c>
      <c r="D44" s="12" t="s">
        <v>1682</v>
      </c>
      <c r="E44" s="12" t="s">
        <v>1601</v>
      </c>
      <c r="F44" s="19" t="s">
        <v>1683</v>
      </c>
      <c r="G44" s="19">
        <f>G45</f>
        <v>49635800</v>
      </c>
      <c r="H44" s="20">
        <f>H45</f>
        <v>49636</v>
      </c>
      <c r="I44" s="20" t="s">
        <v>1684</v>
      </c>
      <c r="J44" s="20">
        <f>J45</f>
        <v>48299707.91</v>
      </c>
      <c r="K44" s="20">
        <f>K45</f>
        <v>48300</v>
      </c>
      <c r="L44" s="17">
        <f t="shared" si="0"/>
        <v>97.30840518978161</v>
      </c>
    </row>
    <row r="45" spans="1:12" ht="42" customHeight="1">
      <c r="A45" s="18" t="s">
        <v>1631</v>
      </c>
      <c r="B45" s="12" t="s">
        <v>1661</v>
      </c>
      <c r="C45" s="12" t="s">
        <v>1675</v>
      </c>
      <c r="D45" s="12" t="s">
        <v>1685</v>
      </c>
      <c r="E45" s="12" t="s">
        <v>1601</v>
      </c>
      <c r="F45" s="19" t="s">
        <v>1683</v>
      </c>
      <c r="G45" s="19">
        <f>G46</f>
        <v>49635800</v>
      </c>
      <c r="H45" s="20">
        <f>H46</f>
        <v>49636</v>
      </c>
      <c r="I45" s="20" t="s">
        <v>1684</v>
      </c>
      <c r="J45" s="20">
        <f>J46</f>
        <v>48299707.91</v>
      </c>
      <c r="K45" s="20">
        <f>K46</f>
        <v>48300</v>
      </c>
      <c r="L45" s="17">
        <f t="shared" si="0"/>
        <v>97.30840518978161</v>
      </c>
    </row>
    <row r="46" spans="1:12" ht="56.25" customHeight="1">
      <c r="A46" s="18" t="s">
        <v>1635</v>
      </c>
      <c r="B46" s="12" t="s">
        <v>1661</v>
      </c>
      <c r="C46" s="12" t="s">
        <v>1675</v>
      </c>
      <c r="D46" s="12" t="s">
        <v>1685</v>
      </c>
      <c r="E46" s="12" t="s">
        <v>1636</v>
      </c>
      <c r="F46" s="21">
        <v>49635800</v>
      </c>
      <c r="G46" s="21">
        <f>F46</f>
        <v>49635800</v>
      </c>
      <c r="H46" s="22">
        <f>ROUND(G46/1000,0)</f>
        <v>49636</v>
      </c>
      <c r="I46" s="22">
        <v>48299707.91</v>
      </c>
      <c r="J46" s="22">
        <f>I46</f>
        <v>48299707.91</v>
      </c>
      <c r="K46" s="22">
        <f>ROUND(J46/1000,0)</f>
        <v>48300</v>
      </c>
      <c r="L46" s="17">
        <f t="shared" si="0"/>
        <v>97.30840518978161</v>
      </c>
    </row>
    <row r="47" spans="1:12" ht="15" customHeight="1">
      <c r="A47" s="18" t="s">
        <v>1686</v>
      </c>
      <c r="B47" s="12" t="s">
        <v>1661</v>
      </c>
      <c r="C47" s="12" t="s">
        <v>1687</v>
      </c>
      <c r="D47" s="12" t="s">
        <v>1601</v>
      </c>
      <c r="E47" s="12" t="s">
        <v>1601</v>
      </c>
      <c r="F47" s="19" t="s">
        <v>1688</v>
      </c>
      <c r="G47" s="19">
        <f aca="true" t="shared" si="7" ref="G47:H50">G48</f>
        <v>1313000</v>
      </c>
      <c r="H47" s="20">
        <f t="shared" si="7"/>
        <v>1313</v>
      </c>
      <c r="I47" s="20" t="s">
        <v>1689</v>
      </c>
      <c r="J47" s="20">
        <f aca="true" t="shared" si="8" ref="J47:K50">J48</f>
        <v>0</v>
      </c>
      <c r="K47" s="20">
        <f t="shared" si="8"/>
        <v>0</v>
      </c>
      <c r="L47" s="17">
        <f t="shared" si="0"/>
        <v>0</v>
      </c>
    </row>
    <row r="48" spans="1:12" ht="56.25" customHeight="1">
      <c r="A48" s="18" t="s">
        <v>1668</v>
      </c>
      <c r="B48" s="12" t="s">
        <v>1661</v>
      </c>
      <c r="C48" s="12" t="s">
        <v>1687</v>
      </c>
      <c r="D48" s="12" t="s">
        <v>1669</v>
      </c>
      <c r="E48" s="12" t="s">
        <v>1601</v>
      </c>
      <c r="F48" s="19" t="s">
        <v>1688</v>
      </c>
      <c r="G48" s="19">
        <f t="shared" si="7"/>
        <v>1313000</v>
      </c>
      <c r="H48" s="20">
        <f t="shared" si="7"/>
        <v>1313</v>
      </c>
      <c r="I48" s="20" t="s">
        <v>1689</v>
      </c>
      <c r="J48" s="20">
        <f t="shared" si="8"/>
        <v>0</v>
      </c>
      <c r="K48" s="20">
        <f t="shared" si="8"/>
        <v>0</v>
      </c>
      <c r="L48" s="17">
        <f t="shared" si="0"/>
        <v>0</v>
      </c>
    </row>
    <row r="49" spans="1:12" ht="138" customHeight="1">
      <c r="A49" s="18" t="s">
        <v>1690</v>
      </c>
      <c r="B49" s="12" t="s">
        <v>1661</v>
      </c>
      <c r="C49" s="12" t="s">
        <v>1687</v>
      </c>
      <c r="D49" s="12" t="s">
        <v>1691</v>
      </c>
      <c r="E49" s="12" t="s">
        <v>1601</v>
      </c>
      <c r="F49" s="19" t="s">
        <v>1688</v>
      </c>
      <c r="G49" s="19">
        <f t="shared" si="7"/>
        <v>1313000</v>
      </c>
      <c r="H49" s="20">
        <f t="shared" si="7"/>
        <v>1313</v>
      </c>
      <c r="I49" s="20" t="s">
        <v>1689</v>
      </c>
      <c r="J49" s="20">
        <f t="shared" si="8"/>
        <v>0</v>
      </c>
      <c r="K49" s="20">
        <f t="shared" si="8"/>
        <v>0</v>
      </c>
      <c r="L49" s="17">
        <f t="shared" si="0"/>
        <v>0</v>
      </c>
    </row>
    <row r="50" spans="1:12" ht="96.75" customHeight="1">
      <c r="A50" s="18" t="s">
        <v>1692</v>
      </c>
      <c r="B50" s="12" t="s">
        <v>1661</v>
      </c>
      <c r="C50" s="12" t="s">
        <v>1687</v>
      </c>
      <c r="D50" s="12" t="s">
        <v>1693</v>
      </c>
      <c r="E50" s="12" t="s">
        <v>1601</v>
      </c>
      <c r="F50" s="19" t="s">
        <v>1688</v>
      </c>
      <c r="G50" s="19">
        <f t="shared" si="7"/>
        <v>1313000</v>
      </c>
      <c r="H50" s="20">
        <f t="shared" si="7"/>
        <v>1313</v>
      </c>
      <c r="I50" s="20" t="s">
        <v>1689</v>
      </c>
      <c r="J50" s="20">
        <f t="shared" si="8"/>
        <v>0</v>
      </c>
      <c r="K50" s="20">
        <f t="shared" si="8"/>
        <v>0</v>
      </c>
      <c r="L50" s="17">
        <f t="shared" si="0"/>
        <v>0</v>
      </c>
    </row>
    <row r="51" spans="1:12" ht="56.25" customHeight="1">
      <c r="A51" s="18" t="s">
        <v>1635</v>
      </c>
      <c r="B51" s="12" t="s">
        <v>1661</v>
      </c>
      <c r="C51" s="12" t="s">
        <v>1687</v>
      </c>
      <c r="D51" s="12" t="s">
        <v>1693</v>
      </c>
      <c r="E51" s="12" t="s">
        <v>1636</v>
      </c>
      <c r="F51" s="21">
        <v>1313000</v>
      </c>
      <c r="G51" s="21">
        <f>F51</f>
        <v>1313000</v>
      </c>
      <c r="H51" s="22">
        <f>ROUND(G51/1000,0)</f>
        <v>1313</v>
      </c>
      <c r="I51" s="22">
        <v>0</v>
      </c>
      <c r="J51" s="22">
        <f>I51</f>
        <v>0</v>
      </c>
      <c r="K51" s="22">
        <f>ROUND(J51/1000,0)</f>
        <v>0</v>
      </c>
      <c r="L51" s="17">
        <f t="shared" si="0"/>
        <v>0</v>
      </c>
    </row>
    <row r="52" spans="1:12" ht="28.5" customHeight="1">
      <c r="A52" s="18" t="s">
        <v>1643</v>
      </c>
      <c r="B52" s="12" t="s">
        <v>1661</v>
      </c>
      <c r="C52" s="12" t="s">
        <v>1644</v>
      </c>
      <c r="D52" s="12" t="s">
        <v>1601</v>
      </c>
      <c r="E52" s="12" t="s">
        <v>1601</v>
      </c>
      <c r="F52" s="19" t="s">
        <v>1694</v>
      </c>
      <c r="G52" s="19">
        <f>G53+G57</f>
        <v>298989400</v>
      </c>
      <c r="H52" s="20">
        <f>H53+H57</f>
        <v>298990</v>
      </c>
      <c r="I52" s="20" t="s">
        <v>1695</v>
      </c>
      <c r="J52" s="20">
        <f>J53+J57</f>
        <v>298069300.89000005</v>
      </c>
      <c r="K52" s="20">
        <f>K53+K57</f>
        <v>298069</v>
      </c>
      <c r="L52" s="17">
        <f t="shared" si="0"/>
        <v>99.6919629419044</v>
      </c>
    </row>
    <row r="53" spans="1:12" ht="56.25" customHeight="1">
      <c r="A53" s="18" t="s">
        <v>1647</v>
      </c>
      <c r="B53" s="12" t="s">
        <v>1661</v>
      </c>
      <c r="C53" s="12" t="s">
        <v>1644</v>
      </c>
      <c r="D53" s="12" t="s">
        <v>1648</v>
      </c>
      <c r="E53" s="12" t="s">
        <v>1601</v>
      </c>
      <c r="F53" s="19" t="s">
        <v>1696</v>
      </c>
      <c r="G53" s="19">
        <f aca="true" t="shared" si="9" ref="G53:H55">G54</f>
        <v>21605000</v>
      </c>
      <c r="H53" s="20">
        <f t="shared" si="9"/>
        <v>21605</v>
      </c>
      <c r="I53" s="20" t="s">
        <v>1697</v>
      </c>
      <c r="J53" s="20">
        <f aca="true" t="shared" si="10" ref="J53:K55">J54</f>
        <v>21593573.17</v>
      </c>
      <c r="K53" s="20">
        <f t="shared" si="10"/>
        <v>21593</v>
      </c>
      <c r="L53" s="17">
        <f t="shared" si="0"/>
        <v>99.94445730155057</v>
      </c>
    </row>
    <row r="54" spans="1:12" ht="96.75" customHeight="1">
      <c r="A54" s="18" t="s">
        <v>1650</v>
      </c>
      <c r="B54" s="12" t="s">
        <v>1661</v>
      </c>
      <c r="C54" s="12" t="s">
        <v>1644</v>
      </c>
      <c r="D54" s="12" t="s">
        <v>1651</v>
      </c>
      <c r="E54" s="12" t="s">
        <v>1601</v>
      </c>
      <c r="F54" s="19" t="s">
        <v>1696</v>
      </c>
      <c r="G54" s="19">
        <f t="shared" si="9"/>
        <v>21605000</v>
      </c>
      <c r="H54" s="20">
        <f t="shared" si="9"/>
        <v>21605</v>
      </c>
      <c r="I54" s="20" t="s">
        <v>1697</v>
      </c>
      <c r="J54" s="20">
        <f t="shared" si="10"/>
        <v>21593573.17</v>
      </c>
      <c r="K54" s="20">
        <f t="shared" si="10"/>
        <v>21593</v>
      </c>
      <c r="L54" s="17">
        <f t="shared" si="0"/>
        <v>99.94445730155057</v>
      </c>
    </row>
    <row r="55" spans="1:12" ht="42" customHeight="1">
      <c r="A55" s="18" t="s">
        <v>1652</v>
      </c>
      <c r="B55" s="12" t="s">
        <v>1661</v>
      </c>
      <c r="C55" s="12" t="s">
        <v>1644</v>
      </c>
      <c r="D55" s="12" t="s">
        <v>1653</v>
      </c>
      <c r="E55" s="12" t="s">
        <v>1601</v>
      </c>
      <c r="F55" s="19" t="s">
        <v>1696</v>
      </c>
      <c r="G55" s="19">
        <f t="shared" si="9"/>
        <v>21605000</v>
      </c>
      <c r="H55" s="20">
        <f t="shared" si="9"/>
        <v>21605</v>
      </c>
      <c r="I55" s="20" t="s">
        <v>1697</v>
      </c>
      <c r="J55" s="20">
        <f t="shared" si="10"/>
        <v>21593573.17</v>
      </c>
      <c r="K55" s="20">
        <f t="shared" si="10"/>
        <v>21593</v>
      </c>
      <c r="L55" s="17">
        <f t="shared" si="0"/>
        <v>99.94445730155057</v>
      </c>
    </row>
    <row r="56" spans="1:12" ht="28.5" customHeight="1">
      <c r="A56" s="18" t="s">
        <v>1641</v>
      </c>
      <c r="B56" s="12" t="s">
        <v>1661</v>
      </c>
      <c r="C56" s="12" t="s">
        <v>1644</v>
      </c>
      <c r="D56" s="12" t="s">
        <v>1653</v>
      </c>
      <c r="E56" s="12" t="s">
        <v>1642</v>
      </c>
      <c r="F56" s="21">
        <v>21605000</v>
      </c>
      <c r="G56" s="21">
        <f>F56</f>
        <v>21605000</v>
      </c>
      <c r="H56" s="22">
        <f>ROUND(G56/1000,0)</f>
        <v>21605</v>
      </c>
      <c r="I56" s="22">
        <v>21593573.17</v>
      </c>
      <c r="J56" s="22">
        <f>I56</f>
        <v>21593573.17</v>
      </c>
      <c r="K56" s="22">
        <f>ROUND(J56/1000,0)-1</f>
        <v>21593</v>
      </c>
      <c r="L56" s="17">
        <f t="shared" si="0"/>
        <v>99.94445730155057</v>
      </c>
    </row>
    <row r="57" spans="1:12" ht="56.25" customHeight="1">
      <c r="A57" s="18" t="s">
        <v>1668</v>
      </c>
      <c r="B57" s="12" t="s">
        <v>1661</v>
      </c>
      <c r="C57" s="12" t="s">
        <v>1644</v>
      </c>
      <c r="D57" s="12" t="s">
        <v>1669</v>
      </c>
      <c r="E57" s="12" t="s">
        <v>1601</v>
      </c>
      <c r="F57" s="19" t="s">
        <v>1698</v>
      </c>
      <c r="G57" s="19">
        <f>G58+G61</f>
        <v>277384400</v>
      </c>
      <c r="H57" s="20">
        <f>H58+H61</f>
        <v>277385</v>
      </c>
      <c r="I57" s="20" t="s">
        <v>1699</v>
      </c>
      <c r="J57" s="20">
        <f>J58+J61</f>
        <v>276475727.72</v>
      </c>
      <c r="K57" s="20">
        <f>K58+K61</f>
        <v>276476</v>
      </c>
      <c r="L57" s="17">
        <f t="shared" si="0"/>
        <v>99.6722966274312</v>
      </c>
    </row>
    <row r="58" spans="1:12" ht="151.5" customHeight="1">
      <c r="A58" s="18" t="s">
        <v>1670</v>
      </c>
      <c r="B58" s="12" t="s">
        <v>1661</v>
      </c>
      <c r="C58" s="12" t="s">
        <v>1644</v>
      </c>
      <c r="D58" s="12" t="s">
        <v>1671</v>
      </c>
      <c r="E58" s="12" t="s">
        <v>1601</v>
      </c>
      <c r="F58" s="19" t="s">
        <v>1700</v>
      </c>
      <c r="G58" s="19">
        <f>G59</f>
        <v>1874000</v>
      </c>
      <c r="H58" s="20">
        <f>H59</f>
        <v>1874</v>
      </c>
      <c r="I58" s="20" t="s">
        <v>1701</v>
      </c>
      <c r="J58" s="20">
        <f>J59</f>
        <v>1815796</v>
      </c>
      <c r="K58" s="20">
        <f>K59</f>
        <v>1816</v>
      </c>
      <c r="L58" s="17">
        <f t="shared" si="0"/>
        <v>96.9050160085379</v>
      </c>
    </row>
    <row r="59" spans="1:12" ht="28.5" customHeight="1">
      <c r="A59" s="18" t="s">
        <v>1656</v>
      </c>
      <c r="B59" s="12" t="s">
        <v>1661</v>
      </c>
      <c r="C59" s="12" t="s">
        <v>1644</v>
      </c>
      <c r="D59" s="12" t="s">
        <v>1702</v>
      </c>
      <c r="E59" s="12" t="s">
        <v>1601</v>
      </c>
      <c r="F59" s="19" t="s">
        <v>1700</v>
      </c>
      <c r="G59" s="19">
        <f>G60</f>
        <v>1874000</v>
      </c>
      <c r="H59" s="20">
        <f>H60</f>
        <v>1874</v>
      </c>
      <c r="I59" s="20" t="s">
        <v>1701</v>
      </c>
      <c r="J59" s="20">
        <f>J60</f>
        <v>1815796</v>
      </c>
      <c r="K59" s="20">
        <f>K60</f>
        <v>1816</v>
      </c>
      <c r="L59" s="17">
        <f t="shared" si="0"/>
        <v>96.9050160085379</v>
      </c>
    </row>
    <row r="60" spans="1:12" ht="28.5" customHeight="1">
      <c r="A60" s="18" t="s">
        <v>1658</v>
      </c>
      <c r="B60" s="12" t="s">
        <v>1661</v>
      </c>
      <c r="C60" s="12" t="s">
        <v>1644</v>
      </c>
      <c r="D60" s="12" t="s">
        <v>1702</v>
      </c>
      <c r="E60" s="12" t="s">
        <v>1659</v>
      </c>
      <c r="F60" s="21">
        <v>1874000</v>
      </c>
      <c r="G60" s="21">
        <f>F60</f>
        <v>1874000</v>
      </c>
      <c r="H60" s="22">
        <f>ROUND(G60/1000,0)</f>
        <v>1874</v>
      </c>
      <c r="I60" s="22">
        <v>1815796</v>
      </c>
      <c r="J60" s="22">
        <f>I60</f>
        <v>1815796</v>
      </c>
      <c r="K60" s="22">
        <f>ROUND(J60/1000,0)</f>
        <v>1816</v>
      </c>
      <c r="L60" s="17">
        <f t="shared" si="0"/>
        <v>96.9050160085379</v>
      </c>
    </row>
    <row r="61" spans="1:12" ht="111" customHeight="1">
      <c r="A61" s="18" t="s">
        <v>0</v>
      </c>
      <c r="B61" s="12" t="s">
        <v>1661</v>
      </c>
      <c r="C61" s="12" t="s">
        <v>1644</v>
      </c>
      <c r="D61" s="12" t="s">
        <v>1</v>
      </c>
      <c r="E61" s="12" t="s">
        <v>1601</v>
      </c>
      <c r="F61" s="19" t="s">
        <v>2</v>
      </c>
      <c r="G61" s="19">
        <f>G62</f>
        <v>275510400</v>
      </c>
      <c r="H61" s="20">
        <f>H62</f>
        <v>275511</v>
      </c>
      <c r="I61" s="20" t="s">
        <v>3</v>
      </c>
      <c r="J61" s="20">
        <f>J62</f>
        <v>274659931.72</v>
      </c>
      <c r="K61" s="20">
        <f>K62</f>
        <v>274660</v>
      </c>
      <c r="L61" s="17">
        <f t="shared" si="0"/>
        <v>99.69111941084023</v>
      </c>
    </row>
    <row r="62" spans="1:12" ht="42" customHeight="1">
      <c r="A62" s="18" t="s">
        <v>4</v>
      </c>
      <c r="B62" s="12" t="s">
        <v>1661</v>
      </c>
      <c r="C62" s="12" t="s">
        <v>1644</v>
      </c>
      <c r="D62" s="12" t="s">
        <v>5</v>
      </c>
      <c r="E62" s="12" t="s">
        <v>1601</v>
      </c>
      <c r="F62" s="19" t="s">
        <v>2</v>
      </c>
      <c r="G62" s="19">
        <f>G63+G64+G65+G66</f>
        <v>275510400</v>
      </c>
      <c r="H62" s="20">
        <f>H63+H64+H65+H66</f>
        <v>275511</v>
      </c>
      <c r="I62" s="20" t="s">
        <v>3</v>
      </c>
      <c r="J62" s="20">
        <f>J63+J64+J65+J66</f>
        <v>274659931.72</v>
      </c>
      <c r="K62" s="20">
        <f>K63+K64+K65+K66</f>
        <v>274660</v>
      </c>
      <c r="L62" s="17">
        <f t="shared" si="0"/>
        <v>99.69111941084023</v>
      </c>
    </row>
    <row r="63" spans="1:12" ht="124.5" customHeight="1">
      <c r="A63" s="18" t="s">
        <v>1620</v>
      </c>
      <c r="B63" s="12" t="s">
        <v>1661</v>
      </c>
      <c r="C63" s="12" t="s">
        <v>1644</v>
      </c>
      <c r="D63" s="12" t="s">
        <v>5</v>
      </c>
      <c r="E63" s="12" t="s">
        <v>1621</v>
      </c>
      <c r="F63" s="21">
        <v>150071000</v>
      </c>
      <c r="G63" s="21">
        <f>F63</f>
        <v>150071000</v>
      </c>
      <c r="H63" s="22">
        <f>ROUND(G63/1000,0)</f>
        <v>150071</v>
      </c>
      <c r="I63" s="22">
        <v>149966076.9</v>
      </c>
      <c r="J63" s="22">
        <f>I63</f>
        <v>149966076.9</v>
      </c>
      <c r="K63" s="22">
        <f>ROUND(J63/1000,0)</f>
        <v>149966</v>
      </c>
      <c r="L63" s="17">
        <f t="shared" si="0"/>
        <v>99.93003311765764</v>
      </c>
    </row>
    <row r="64" spans="1:12" ht="56.25" customHeight="1">
      <c r="A64" s="18" t="s">
        <v>1635</v>
      </c>
      <c r="B64" s="12" t="s">
        <v>1661</v>
      </c>
      <c r="C64" s="12" t="s">
        <v>1644</v>
      </c>
      <c r="D64" s="12" t="s">
        <v>5</v>
      </c>
      <c r="E64" s="12" t="s">
        <v>1636</v>
      </c>
      <c r="F64" s="21">
        <v>109946400</v>
      </c>
      <c r="G64" s="21">
        <f>F64</f>
        <v>109946400</v>
      </c>
      <c r="H64" s="22">
        <f>ROUND(G64/1000,0)+1</f>
        <v>109947</v>
      </c>
      <c r="I64" s="22">
        <v>109262488.64</v>
      </c>
      <c r="J64" s="22">
        <f>I64</f>
        <v>109262488.64</v>
      </c>
      <c r="K64" s="22">
        <f>ROUND(J64/1000,0)+1</f>
        <v>109263</v>
      </c>
      <c r="L64" s="17">
        <f t="shared" si="0"/>
        <v>99.37788207045213</v>
      </c>
    </row>
    <row r="65" spans="1:12" ht="56.25" customHeight="1">
      <c r="A65" s="18" t="s">
        <v>6</v>
      </c>
      <c r="B65" s="12" t="s">
        <v>1661</v>
      </c>
      <c r="C65" s="12" t="s">
        <v>1644</v>
      </c>
      <c r="D65" s="12" t="s">
        <v>5</v>
      </c>
      <c r="E65" s="12" t="s">
        <v>7</v>
      </c>
      <c r="F65" s="21">
        <v>12821000</v>
      </c>
      <c r="G65" s="21">
        <f>F65</f>
        <v>12821000</v>
      </c>
      <c r="H65" s="22">
        <f>ROUND(G65/1000,0)</f>
        <v>12821</v>
      </c>
      <c r="I65" s="22">
        <v>12764087.08</v>
      </c>
      <c r="J65" s="22">
        <f>I65</f>
        <v>12764087.08</v>
      </c>
      <c r="K65" s="22">
        <f>ROUND(J65/1000,0)</f>
        <v>12764</v>
      </c>
      <c r="L65" s="17">
        <f t="shared" si="0"/>
        <v>99.55541689415803</v>
      </c>
    </row>
    <row r="66" spans="1:12" ht="28.5" customHeight="1">
      <c r="A66" s="18" t="s">
        <v>1641</v>
      </c>
      <c r="B66" s="12" t="s">
        <v>1661</v>
      </c>
      <c r="C66" s="12" t="s">
        <v>1644</v>
      </c>
      <c r="D66" s="12" t="s">
        <v>5</v>
      </c>
      <c r="E66" s="12" t="s">
        <v>1642</v>
      </c>
      <c r="F66" s="21">
        <v>2672000</v>
      </c>
      <c r="G66" s="21">
        <f>F66</f>
        <v>2672000</v>
      </c>
      <c r="H66" s="22">
        <f>ROUND(G66/1000,0)</f>
        <v>2672</v>
      </c>
      <c r="I66" s="22">
        <v>2667279.1</v>
      </c>
      <c r="J66" s="22">
        <f>I66</f>
        <v>2667279.1</v>
      </c>
      <c r="K66" s="22">
        <f>ROUND(J66/1000,0)</f>
        <v>2667</v>
      </c>
      <c r="L66" s="17">
        <f t="shared" si="0"/>
        <v>99.812874251497</v>
      </c>
    </row>
    <row r="67" spans="1:12" ht="56.25" customHeight="1">
      <c r="A67" s="18" t="s">
        <v>8</v>
      </c>
      <c r="B67" s="12" t="s">
        <v>1661</v>
      </c>
      <c r="C67" s="12" t="s">
        <v>9</v>
      </c>
      <c r="D67" s="12" t="s">
        <v>1601</v>
      </c>
      <c r="E67" s="12" t="s">
        <v>1601</v>
      </c>
      <c r="F67" s="19" t="s">
        <v>10</v>
      </c>
      <c r="G67" s="19">
        <f>G68</f>
        <v>20699900</v>
      </c>
      <c r="H67" s="20">
        <f>H68</f>
        <v>20700</v>
      </c>
      <c r="I67" s="20" t="s">
        <v>11</v>
      </c>
      <c r="J67" s="20">
        <f>J68</f>
        <v>20658977.23</v>
      </c>
      <c r="K67" s="20">
        <f>K68</f>
        <v>20659</v>
      </c>
      <c r="L67" s="17">
        <f t="shared" si="0"/>
        <v>99.80193236714976</v>
      </c>
    </row>
    <row r="68" spans="1:12" ht="56.25" customHeight="1">
      <c r="A68" s="18" t="s">
        <v>12</v>
      </c>
      <c r="B68" s="12" t="s">
        <v>1661</v>
      </c>
      <c r="C68" s="12" t="s">
        <v>9</v>
      </c>
      <c r="D68" s="12" t="s">
        <v>13</v>
      </c>
      <c r="E68" s="12" t="s">
        <v>1601</v>
      </c>
      <c r="F68" s="19" t="s">
        <v>10</v>
      </c>
      <c r="G68" s="19">
        <f>G69</f>
        <v>20699900</v>
      </c>
      <c r="H68" s="20">
        <f>H69</f>
        <v>20700</v>
      </c>
      <c r="I68" s="20" t="s">
        <v>11</v>
      </c>
      <c r="J68" s="20">
        <f>J69</f>
        <v>20658977.23</v>
      </c>
      <c r="K68" s="20">
        <f>K69</f>
        <v>20659</v>
      </c>
      <c r="L68" s="17">
        <f t="shared" si="0"/>
        <v>99.80193236714976</v>
      </c>
    </row>
    <row r="69" spans="1:12" ht="96.75" customHeight="1">
      <c r="A69" s="18" t="s">
        <v>14</v>
      </c>
      <c r="B69" s="12" t="s">
        <v>1661</v>
      </c>
      <c r="C69" s="12" t="s">
        <v>9</v>
      </c>
      <c r="D69" s="12" t="s">
        <v>15</v>
      </c>
      <c r="E69" s="12" t="s">
        <v>1601</v>
      </c>
      <c r="F69" s="19" t="s">
        <v>10</v>
      </c>
      <c r="G69" s="19">
        <f>G70+G74</f>
        <v>20699900</v>
      </c>
      <c r="H69" s="20">
        <f>H70+H74</f>
        <v>20700</v>
      </c>
      <c r="I69" s="20" t="s">
        <v>11</v>
      </c>
      <c r="J69" s="20">
        <f>J70+J74</f>
        <v>20658977.23</v>
      </c>
      <c r="K69" s="20">
        <f>K70+K74</f>
        <v>20659</v>
      </c>
      <c r="L69" s="17">
        <f t="shared" si="0"/>
        <v>99.80193236714976</v>
      </c>
    </row>
    <row r="70" spans="1:12" ht="42" customHeight="1">
      <c r="A70" s="18" t="s">
        <v>4</v>
      </c>
      <c r="B70" s="12" t="s">
        <v>1661</v>
      </c>
      <c r="C70" s="12" t="s">
        <v>9</v>
      </c>
      <c r="D70" s="12" t="s">
        <v>16</v>
      </c>
      <c r="E70" s="12" t="s">
        <v>1601</v>
      </c>
      <c r="F70" s="19" t="s">
        <v>17</v>
      </c>
      <c r="G70" s="19">
        <f>G71+G72+G73</f>
        <v>13676800</v>
      </c>
      <c r="H70" s="20">
        <f>H71+H72+H73</f>
        <v>13677</v>
      </c>
      <c r="I70" s="20" t="s">
        <v>18</v>
      </c>
      <c r="J70" s="20">
        <f>J71+J72+J73</f>
        <v>13638668.64</v>
      </c>
      <c r="K70" s="20">
        <f>K71+K72+K73</f>
        <v>13639</v>
      </c>
      <c r="L70" s="17">
        <f aca="true" t="shared" si="11" ref="L70:L133">K70/H70*100</f>
        <v>99.72216129268115</v>
      </c>
    </row>
    <row r="71" spans="1:12" ht="124.5" customHeight="1">
      <c r="A71" s="18" t="s">
        <v>1620</v>
      </c>
      <c r="B71" s="12" t="s">
        <v>1661</v>
      </c>
      <c r="C71" s="12" t="s">
        <v>9</v>
      </c>
      <c r="D71" s="12" t="s">
        <v>16</v>
      </c>
      <c r="E71" s="12" t="s">
        <v>1621</v>
      </c>
      <c r="F71" s="21">
        <v>11959000</v>
      </c>
      <c r="G71" s="21">
        <f>F71</f>
        <v>11959000</v>
      </c>
      <c r="H71" s="22">
        <f>ROUND(G71/1000,0)</f>
        <v>11959</v>
      </c>
      <c r="I71" s="22">
        <v>11941264.42</v>
      </c>
      <c r="J71" s="22">
        <f>I71</f>
        <v>11941264.42</v>
      </c>
      <c r="K71" s="22">
        <f>ROUND(J71/1000,0)</f>
        <v>11941</v>
      </c>
      <c r="L71" s="17">
        <f t="shared" si="11"/>
        <v>99.8494857429551</v>
      </c>
    </row>
    <row r="72" spans="1:12" ht="56.25" customHeight="1">
      <c r="A72" s="18" t="s">
        <v>1635</v>
      </c>
      <c r="B72" s="12" t="s">
        <v>1661</v>
      </c>
      <c r="C72" s="12" t="s">
        <v>9</v>
      </c>
      <c r="D72" s="12" t="s">
        <v>16</v>
      </c>
      <c r="E72" s="12" t="s">
        <v>1636</v>
      </c>
      <c r="F72" s="21">
        <v>1659800</v>
      </c>
      <c r="G72" s="21">
        <f>F72</f>
        <v>1659800</v>
      </c>
      <c r="H72" s="22">
        <f>ROUND(G72/1000,0)</f>
        <v>1660</v>
      </c>
      <c r="I72" s="22">
        <v>1639598.22</v>
      </c>
      <c r="J72" s="22">
        <f>I72</f>
        <v>1639598.22</v>
      </c>
      <c r="K72" s="22">
        <f>ROUND(J72/1000,0)</f>
        <v>1640</v>
      </c>
      <c r="L72" s="17">
        <f t="shared" si="11"/>
        <v>98.79518072289156</v>
      </c>
    </row>
    <row r="73" spans="1:12" ht="15" customHeight="1">
      <c r="A73" s="18" t="s">
        <v>1641</v>
      </c>
      <c r="B73" s="12" t="s">
        <v>1661</v>
      </c>
      <c r="C73" s="12" t="s">
        <v>9</v>
      </c>
      <c r="D73" s="12" t="s">
        <v>16</v>
      </c>
      <c r="E73" s="12" t="s">
        <v>1642</v>
      </c>
      <c r="F73" s="21">
        <v>58000</v>
      </c>
      <c r="G73" s="21">
        <f>F73</f>
        <v>58000</v>
      </c>
      <c r="H73" s="22">
        <f>ROUND(G73/1000,0)</f>
        <v>58</v>
      </c>
      <c r="I73" s="22">
        <v>57806</v>
      </c>
      <c r="J73" s="22">
        <f>I73</f>
        <v>57806</v>
      </c>
      <c r="K73" s="22">
        <f>ROUND(J73/1000,0)</f>
        <v>58</v>
      </c>
      <c r="L73" s="17">
        <f t="shared" si="11"/>
        <v>100</v>
      </c>
    </row>
    <row r="74" spans="1:12" ht="42" customHeight="1">
      <c r="A74" s="18" t="s">
        <v>19</v>
      </c>
      <c r="B74" s="12" t="s">
        <v>1661</v>
      </c>
      <c r="C74" s="12" t="s">
        <v>9</v>
      </c>
      <c r="D74" s="12" t="s">
        <v>20</v>
      </c>
      <c r="E74" s="12" t="s">
        <v>1601</v>
      </c>
      <c r="F74" s="19" t="s">
        <v>21</v>
      </c>
      <c r="G74" s="19">
        <f>G75</f>
        <v>7023100</v>
      </c>
      <c r="H74" s="20">
        <f>H75</f>
        <v>7023</v>
      </c>
      <c r="I74" s="20" t="s">
        <v>22</v>
      </c>
      <c r="J74" s="20">
        <f>J75</f>
        <v>7020308.59</v>
      </c>
      <c r="K74" s="20">
        <f>K75</f>
        <v>7020</v>
      </c>
      <c r="L74" s="17">
        <f t="shared" si="11"/>
        <v>99.95728321230244</v>
      </c>
    </row>
    <row r="75" spans="1:12" ht="56.25" customHeight="1">
      <c r="A75" s="18" t="s">
        <v>1635</v>
      </c>
      <c r="B75" s="12" t="s">
        <v>1661</v>
      </c>
      <c r="C75" s="12" t="s">
        <v>9</v>
      </c>
      <c r="D75" s="12" t="s">
        <v>20</v>
      </c>
      <c r="E75" s="12" t="s">
        <v>1636</v>
      </c>
      <c r="F75" s="21">
        <v>7023100</v>
      </c>
      <c r="G75" s="21">
        <f>F75</f>
        <v>7023100</v>
      </c>
      <c r="H75" s="22">
        <f>ROUND(G75/1000,0)</f>
        <v>7023</v>
      </c>
      <c r="I75" s="22">
        <v>7020308.59</v>
      </c>
      <c r="J75" s="22">
        <f>I75</f>
        <v>7020308.59</v>
      </c>
      <c r="K75" s="22">
        <f>ROUND(J75/1000,0)</f>
        <v>7020</v>
      </c>
      <c r="L75" s="17">
        <f t="shared" si="11"/>
        <v>99.95728321230244</v>
      </c>
    </row>
    <row r="76" spans="1:12" ht="42" customHeight="1">
      <c r="A76" s="18" t="s">
        <v>23</v>
      </c>
      <c r="B76" s="12" t="s">
        <v>1661</v>
      </c>
      <c r="C76" s="12" t="s">
        <v>24</v>
      </c>
      <c r="D76" s="12" t="s">
        <v>1601</v>
      </c>
      <c r="E76" s="12" t="s">
        <v>1601</v>
      </c>
      <c r="F76" s="19" t="s">
        <v>25</v>
      </c>
      <c r="G76" s="19">
        <f aca="true" t="shared" si="12" ref="G76:H79">G77</f>
        <v>46000</v>
      </c>
      <c r="H76" s="20">
        <f t="shared" si="12"/>
        <v>46</v>
      </c>
      <c r="I76" s="20" t="s">
        <v>26</v>
      </c>
      <c r="J76" s="20">
        <f aca="true" t="shared" si="13" ref="J76:K79">J77</f>
        <v>45450</v>
      </c>
      <c r="K76" s="20">
        <f t="shared" si="13"/>
        <v>45</v>
      </c>
      <c r="L76" s="17">
        <f t="shared" si="11"/>
        <v>97.82608695652173</v>
      </c>
    </row>
    <row r="77" spans="1:12" ht="83.25" customHeight="1">
      <c r="A77" s="18" t="s">
        <v>27</v>
      </c>
      <c r="B77" s="12" t="s">
        <v>1661</v>
      </c>
      <c r="C77" s="12" t="s">
        <v>24</v>
      </c>
      <c r="D77" s="12" t="s">
        <v>28</v>
      </c>
      <c r="E77" s="12" t="s">
        <v>1601</v>
      </c>
      <c r="F77" s="19" t="s">
        <v>25</v>
      </c>
      <c r="G77" s="19">
        <f t="shared" si="12"/>
        <v>46000</v>
      </c>
      <c r="H77" s="20">
        <f t="shared" si="12"/>
        <v>46</v>
      </c>
      <c r="I77" s="20" t="s">
        <v>26</v>
      </c>
      <c r="J77" s="20">
        <f t="shared" si="13"/>
        <v>45450</v>
      </c>
      <c r="K77" s="20">
        <f t="shared" si="13"/>
        <v>45</v>
      </c>
      <c r="L77" s="17">
        <f t="shared" si="11"/>
        <v>97.82608695652173</v>
      </c>
    </row>
    <row r="78" spans="1:12" ht="124.5" customHeight="1">
      <c r="A78" s="18" t="s">
        <v>29</v>
      </c>
      <c r="B78" s="12" t="s">
        <v>1661</v>
      </c>
      <c r="C78" s="12" t="s">
        <v>24</v>
      </c>
      <c r="D78" s="12" t="s">
        <v>30</v>
      </c>
      <c r="E78" s="12" t="s">
        <v>1601</v>
      </c>
      <c r="F78" s="19" t="s">
        <v>25</v>
      </c>
      <c r="G78" s="19">
        <f t="shared" si="12"/>
        <v>46000</v>
      </c>
      <c r="H78" s="20">
        <f t="shared" si="12"/>
        <v>46</v>
      </c>
      <c r="I78" s="20" t="s">
        <v>26</v>
      </c>
      <c r="J78" s="20">
        <f t="shared" si="13"/>
        <v>45450</v>
      </c>
      <c r="K78" s="20">
        <f t="shared" si="13"/>
        <v>45</v>
      </c>
      <c r="L78" s="17">
        <f t="shared" si="11"/>
        <v>97.82608695652173</v>
      </c>
    </row>
    <row r="79" spans="1:12" ht="42" customHeight="1">
      <c r="A79" s="18" t="s">
        <v>31</v>
      </c>
      <c r="B79" s="12" t="s">
        <v>1661</v>
      </c>
      <c r="C79" s="12" t="s">
        <v>24</v>
      </c>
      <c r="D79" s="12" t="s">
        <v>32</v>
      </c>
      <c r="E79" s="12" t="s">
        <v>1601</v>
      </c>
      <c r="F79" s="19" t="s">
        <v>25</v>
      </c>
      <c r="G79" s="19">
        <f t="shared" si="12"/>
        <v>46000</v>
      </c>
      <c r="H79" s="20">
        <f t="shared" si="12"/>
        <v>46</v>
      </c>
      <c r="I79" s="20" t="s">
        <v>26</v>
      </c>
      <c r="J79" s="20">
        <f t="shared" si="13"/>
        <v>45450</v>
      </c>
      <c r="K79" s="20">
        <f t="shared" si="13"/>
        <v>45</v>
      </c>
      <c r="L79" s="17">
        <f t="shared" si="11"/>
        <v>97.82608695652173</v>
      </c>
    </row>
    <row r="80" spans="1:12" ht="56.25" customHeight="1">
      <c r="A80" s="18" t="s">
        <v>1635</v>
      </c>
      <c r="B80" s="12" t="s">
        <v>1661</v>
      </c>
      <c r="C80" s="12" t="s">
        <v>24</v>
      </c>
      <c r="D80" s="12" t="s">
        <v>32</v>
      </c>
      <c r="E80" s="12" t="s">
        <v>1636</v>
      </c>
      <c r="F80" s="21">
        <v>46000</v>
      </c>
      <c r="G80" s="21">
        <f>F80</f>
        <v>46000</v>
      </c>
      <c r="H80" s="22">
        <f>ROUND(G80/1000,0)</f>
        <v>46</v>
      </c>
      <c r="I80" s="22">
        <v>45450</v>
      </c>
      <c r="J80" s="22">
        <f>I80</f>
        <v>45450</v>
      </c>
      <c r="K80" s="22">
        <f>ROUND(J80/1000,0)</f>
        <v>45</v>
      </c>
      <c r="L80" s="17">
        <f t="shared" si="11"/>
        <v>97.82608695652173</v>
      </c>
    </row>
    <row r="81" spans="1:12" ht="42" customHeight="1">
      <c r="A81" s="18" t="s">
        <v>33</v>
      </c>
      <c r="B81" s="12" t="s">
        <v>1661</v>
      </c>
      <c r="C81" s="12" t="s">
        <v>34</v>
      </c>
      <c r="D81" s="12" t="s">
        <v>1601</v>
      </c>
      <c r="E81" s="12" t="s">
        <v>1601</v>
      </c>
      <c r="F81" s="19" t="s">
        <v>35</v>
      </c>
      <c r="G81" s="19">
        <f aca="true" t="shared" si="14" ref="G81:H84">G82</f>
        <v>224000</v>
      </c>
      <c r="H81" s="20">
        <f t="shared" si="14"/>
        <v>224</v>
      </c>
      <c r="I81" s="20" t="s">
        <v>36</v>
      </c>
      <c r="J81" s="20">
        <f aca="true" t="shared" si="15" ref="J81:K84">J82</f>
        <v>223850</v>
      </c>
      <c r="K81" s="20">
        <f t="shared" si="15"/>
        <v>224</v>
      </c>
      <c r="L81" s="17">
        <f t="shared" si="11"/>
        <v>100</v>
      </c>
    </row>
    <row r="82" spans="1:12" ht="56.25" customHeight="1">
      <c r="A82" s="18" t="s">
        <v>1668</v>
      </c>
      <c r="B82" s="12" t="s">
        <v>1661</v>
      </c>
      <c r="C82" s="12" t="s">
        <v>34</v>
      </c>
      <c r="D82" s="12" t="s">
        <v>1669</v>
      </c>
      <c r="E82" s="12" t="s">
        <v>1601</v>
      </c>
      <c r="F82" s="19" t="s">
        <v>35</v>
      </c>
      <c r="G82" s="19">
        <f t="shared" si="14"/>
        <v>224000</v>
      </c>
      <c r="H82" s="20">
        <f t="shared" si="14"/>
        <v>224</v>
      </c>
      <c r="I82" s="20" t="s">
        <v>36</v>
      </c>
      <c r="J82" s="20">
        <f t="shared" si="15"/>
        <v>223850</v>
      </c>
      <c r="K82" s="20">
        <f t="shared" si="15"/>
        <v>224</v>
      </c>
      <c r="L82" s="17">
        <f t="shared" si="11"/>
        <v>100</v>
      </c>
    </row>
    <row r="83" spans="1:12" ht="56.25" customHeight="1">
      <c r="A83" s="18" t="s">
        <v>37</v>
      </c>
      <c r="B83" s="12" t="s">
        <v>1661</v>
      </c>
      <c r="C83" s="12" t="s">
        <v>34</v>
      </c>
      <c r="D83" s="12" t="s">
        <v>38</v>
      </c>
      <c r="E83" s="12" t="s">
        <v>1601</v>
      </c>
      <c r="F83" s="19" t="s">
        <v>35</v>
      </c>
      <c r="G83" s="19">
        <f t="shared" si="14"/>
        <v>224000</v>
      </c>
      <c r="H83" s="20">
        <f t="shared" si="14"/>
        <v>224</v>
      </c>
      <c r="I83" s="20" t="s">
        <v>36</v>
      </c>
      <c r="J83" s="20">
        <f t="shared" si="15"/>
        <v>223850</v>
      </c>
      <c r="K83" s="20">
        <f t="shared" si="15"/>
        <v>224</v>
      </c>
      <c r="L83" s="17">
        <f t="shared" si="11"/>
        <v>100</v>
      </c>
    </row>
    <row r="84" spans="1:12" ht="42" customHeight="1">
      <c r="A84" s="18" t="s">
        <v>39</v>
      </c>
      <c r="B84" s="12" t="s">
        <v>1661</v>
      </c>
      <c r="C84" s="12" t="s">
        <v>34</v>
      </c>
      <c r="D84" s="12" t="s">
        <v>40</v>
      </c>
      <c r="E84" s="12" t="s">
        <v>1601</v>
      </c>
      <c r="F84" s="19" t="s">
        <v>35</v>
      </c>
      <c r="G84" s="19">
        <f t="shared" si="14"/>
        <v>224000</v>
      </c>
      <c r="H84" s="20">
        <f t="shared" si="14"/>
        <v>224</v>
      </c>
      <c r="I84" s="20" t="s">
        <v>36</v>
      </c>
      <c r="J84" s="20">
        <f t="shared" si="15"/>
        <v>223850</v>
      </c>
      <c r="K84" s="20">
        <f t="shared" si="15"/>
        <v>224</v>
      </c>
      <c r="L84" s="17">
        <f t="shared" si="11"/>
        <v>100</v>
      </c>
    </row>
    <row r="85" spans="1:12" ht="56.25" customHeight="1">
      <c r="A85" s="18" t="s">
        <v>6</v>
      </c>
      <c r="B85" s="12" t="s">
        <v>1661</v>
      </c>
      <c r="C85" s="12" t="s">
        <v>34</v>
      </c>
      <c r="D85" s="12" t="s">
        <v>40</v>
      </c>
      <c r="E85" s="12" t="s">
        <v>7</v>
      </c>
      <c r="F85" s="21">
        <v>224000</v>
      </c>
      <c r="G85" s="21">
        <f>F85</f>
        <v>224000</v>
      </c>
      <c r="H85" s="22">
        <f>ROUND(G85/1000,0)</f>
        <v>224</v>
      </c>
      <c r="I85" s="22">
        <v>223850</v>
      </c>
      <c r="J85" s="22">
        <f>I85</f>
        <v>223850</v>
      </c>
      <c r="K85" s="22">
        <f>ROUND(J85/1000,0)</f>
        <v>224</v>
      </c>
      <c r="L85" s="17">
        <f t="shared" si="11"/>
        <v>100</v>
      </c>
    </row>
    <row r="86" spans="1:12" ht="28.5" customHeight="1">
      <c r="A86" s="18" t="s">
        <v>41</v>
      </c>
      <c r="B86" s="12" t="s">
        <v>1661</v>
      </c>
      <c r="C86" s="12" t="s">
        <v>42</v>
      </c>
      <c r="D86" s="12" t="s">
        <v>1601</v>
      </c>
      <c r="E86" s="12" t="s">
        <v>1601</v>
      </c>
      <c r="F86" s="19" t="s">
        <v>43</v>
      </c>
      <c r="G86" s="19">
        <f aca="true" t="shared" si="16" ref="G86:H89">G87</f>
        <v>68745000</v>
      </c>
      <c r="H86" s="20">
        <f t="shared" si="16"/>
        <v>68745</v>
      </c>
      <c r="I86" s="20" t="s">
        <v>44</v>
      </c>
      <c r="J86" s="20">
        <f aca="true" t="shared" si="17" ref="J86:K89">J87</f>
        <v>68704881.34</v>
      </c>
      <c r="K86" s="20">
        <f t="shared" si="17"/>
        <v>68705</v>
      </c>
      <c r="L86" s="17">
        <f t="shared" si="11"/>
        <v>99.94181395010546</v>
      </c>
    </row>
    <row r="87" spans="1:12" ht="56.25" customHeight="1">
      <c r="A87" s="18" t="s">
        <v>1668</v>
      </c>
      <c r="B87" s="12" t="s">
        <v>1661</v>
      </c>
      <c r="C87" s="12" t="s">
        <v>42</v>
      </c>
      <c r="D87" s="12" t="s">
        <v>1669</v>
      </c>
      <c r="E87" s="12" t="s">
        <v>1601</v>
      </c>
      <c r="F87" s="19" t="s">
        <v>43</v>
      </c>
      <c r="G87" s="19">
        <f t="shared" si="16"/>
        <v>68745000</v>
      </c>
      <c r="H87" s="20">
        <f t="shared" si="16"/>
        <v>68745</v>
      </c>
      <c r="I87" s="20" t="s">
        <v>44</v>
      </c>
      <c r="J87" s="20">
        <f t="shared" si="17"/>
        <v>68704881.34</v>
      </c>
      <c r="K87" s="20">
        <f t="shared" si="17"/>
        <v>68705</v>
      </c>
      <c r="L87" s="17">
        <f t="shared" si="11"/>
        <v>99.94181395010546</v>
      </c>
    </row>
    <row r="88" spans="1:12" ht="124.5" customHeight="1">
      <c r="A88" s="18" t="s">
        <v>45</v>
      </c>
      <c r="B88" s="12" t="s">
        <v>1661</v>
      </c>
      <c r="C88" s="12" t="s">
        <v>42</v>
      </c>
      <c r="D88" s="12" t="s">
        <v>46</v>
      </c>
      <c r="E88" s="12" t="s">
        <v>1601</v>
      </c>
      <c r="F88" s="19" t="s">
        <v>43</v>
      </c>
      <c r="G88" s="19">
        <f t="shared" si="16"/>
        <v>68745000</v>
      </c>
      <c r="H88" s="20">
        <f t="shared" si="16"/>
        <v>68745</v>
      </c>
      <c r="I88" s="20" t="s">
        <v>44</v>
      </c>
      <c r="J88" s="20">
        <f t="shared" si="17"/>
        <v>68704881.34</v>
      </c>
      <c r="K88" s="20">
        <f t="shared" si="17"/>
        <v>68705</v>
      </c>
      <c r="L88" s="17">
        <f t="shared" si="11"/>
        <v>99.94181395010546</v>
      </c>
    </row>
    <row r="89" spans="1:12" ht="28.5" customHeight="1">
      <c r="A89" s="18" t="s">
        <v>47</v>
      </c>
      <c r="B89" s="12" t="s">
        <v>1661</v>
      </c>
      <c r="C89" s="12" t="s">
        <v>42</v>
      </c>
      <c r="D89" s="12" t="s">
        <v>48</v>
      </c>
      <c r="E89" s="12" t="s">
        <v>1601</v>
      </c>
      <c r="F89" s="19" t="s">
        <v>43</v>
      </c>
      <c r="G89" s="19">
        <f t="shared" si="16"/>
        <v>68745000</v>
      </c>
      <c r="H89" s="20">
        <f t="shared" si="16"/>
        <v>68745</v>
      </c>
      <c r="I89" s="20" t="s">
        <v>44</v>
      </c>
      <c r="J89" s="20">
        <f t="shared" si="17"/>
        <v>68704881.34</v>
      </c>
      <c r="K89" s="20">
        <f t="shared" si="17"/>
        <v>68705</v>
      </c>
      <c r="L89" s="17">
        <f t="shared" si="11"/>
        <v>99.94181395010546</v>
      </c>
    </row>
    <row r="90" spans="1:12" ht="28.5" customHeight="1">
      <c r="A90" s="18" t="s">
        <v>1658</v>
      </c>
      <c r="B90" s="12" t="s">
        <v>1661</v>
      </c>
      <c r="C90" s="12" t="s">
        <v>42</v>
      </c>
      <c r="D90" s="12" t="s">
        <v>48</v>
      </c>
      <c r="E90" s="12" t="s">
        <v>1659</v>
      </c>
      <c r="F90" s="21">
        <v>68745000</v>
      </c>
      <c r="G90" s="21">
        <f>F90</f>
        <v>68745000</v>
      </c>
      <c r="H90" s="22">
        <f>ROUND(G90/1000,0)</f>
        <v>68745</v>
      </c>
      <c r="I90" s="22">
        <v>68704881.34</v>
      </c>
      <c r="J90" s="22">
        <f>I90</f>
        <v>68704881.34</v>
      </c>
      <c r="K90" s="22">
        <f>ROUND(J90/1000,0)</f>
        <v>68705</v>
      </c>
      <c r="L90" s="17">
        <f t="shared" si="11"/>
        <v>99.94181395010546</v>
      </c>
    </row>
    <row r="91" spans="1:12" ht="28.5" customHeight="1">
      <c r="A91" s="18" t="s">
        <v>49</v>
      </c>
      <c r="B91" s="12" t="s">
        <v>1661</v>
      </c>
      <c r="C91" s="12" t="s">
        <v>50</v>
      </c>
      <c r="D91" s="12" t="s">
        <v>1601</v>
      </c>
      <c r="E91" s="12" t="s">
        <v>1601</v>
      </c>
      <c r="F91" s="19" t="s">
        <v>51</v>
      </c>
      <c r="G91" s="19">
        <f>G92+G96</f>
        <v>11722000</v>
      </c>
      <c r="H91" s="20">
        <f>H92+H96</f>
        <v>11722</v>
      </c>
      <c r="I91" s="20" t="s">
        <v>52</v>
      </c>
      <c r="J91" s="20">
        <f>J92+J96</f>
        <v>5247055.32</v>
      </c>
      <c r="K91" s="20">
        <f>K92+K96</f>
        <v>5247</v>
      </c>
      <c r="L91" s="17">
        <f t="shared" si="11"/>
        <v>44.761986009213445</v>
      </c>
    </row>
    <row r="92" spans="1:12" ht="56.25" customHeight="1">
      <c r="A92" s="18" t="s">
        <v>1668</v>
      </c>
      <c r="B92" s="12" t="s">
        <v>1661</v>
      </c>
      <c r="C92" s="12" t="s">
        <v>50</v>
      </c>
      <c r="D92" s="12" t="s">
        <v>1669</v>
      </c>
      <c r="E92" s="12" t="s">
        <v>1601</v>
      </c>
      <c r="F92" s="19" t="s">
        <v>53</v>
      </c>
      <c r="G92" s="19">
        <f aca="true" t="shared" si="18" ref="G92:H94">G93</f>
        <v>5248000</v>
      </c>
      <c r="H92" s="20">
        <f t="shared" si="18"/>
        <v>5248</v>
      </c>
      <c r="I92" s="20" t="s">
        <v>52</v>
      </c>
      <c r="J92" s="20">
        <f aca="true" t="shared" si="19" ref="J92:K94">J93</f>
        <v>5247055.32</v>
      </c>
      <c r="K92" s="20">
        <f t="shared" si="19"/>
        <v>5247</v>
      </c>
      <c r="L92" s="17">
        <f t="shared" si="11"/>
        <v>99.98094512195121</v>
      </c>
    </row>
    <row r="93" spans="1:12" ht="124.5" customHeight="1">
      <c r="A93" s="18" t="s">
        <v>45</v>
      </c>
      <c r="B93" s="12" t="s">
        <v>1661</v>
      </c>
      <c r="C93" s="12" t="s">
        <v>50</v>
      </c>
      <c r="D93" s="12" t="s">
        <v>46</v>
      </c>
      <c r="E93" s="12" t="s">
        <v>1601</v>
      </c>
      <c r="F93" s="19" t="s">
        <v>53</v>
      </c>
      <c r="G93" s="19">
        <f t="shared" si="18"/>
        <v>5248000</v>
      </c>
      <c r="H93" s="20">
        <f t="shared" si="18"/>
        <v>5248</v>
      </c>
      <c r="I93" s="20" t="s">
        <v>52</v>
      </c>
      <c r="J93" s="20">
        <f t="shared" si="19"/>
        <v>5247055.32</v>
      </c>
      <c r="K93" s="20">
        <f t="shared" si="19"/>
        <v>5247</v>
      </c>
      <c r="L93" s="17">
        <f t="shared" si="11"/>
        <v>99.98094512195121</v>
      </c>
    </row>
    <row r="94" spans="1:12" ht="69.75" customHeight="1">
      <c r="A94" s="18" t="s">
        <v>54</v>
      </c>
      <c r="B94" s="12" t="s">
        <v>1661</v>
      </c>
      <c r="C94" s="12" t="s">
        <v>50</v>
      </c>
      <c r="D94" s="12" t="s">
        <v>55</v>
      </c>
      <c r="E94" s="12" t="s">
        <v>1601</v>
      </c>
      <c r="F94" s="19" t="s">
        <v>53</v>
      </c>
      <c r="G94" s="19">
        <f t="shared" si="18"/>
        <v>5248000</v>
      </c>
      <c r="H94" s="20">
        <f t="shared" si="18"/>
        <v>5248</v>
      </c>
      <c r="I94" s="20" t="s">
        <v>52</v>
      </c>
      <c r="J94" s="20">
        <f t="shared" si="19"/>
        <v>5247055.32</v>
      </c>
      <c r="K94" s="20">
        <f t="shared" si="19"/>
        <v>5247</v>
      </c>
      <c r="L94" s="17">
        <f t="shared" si="11"/>
        <v>99.98094512195121</v>
      </c>
    </row>
    <row r="95" spans="1:12" ht="28.5" customHeight="1">
      <c r="A95" s="18" t="s">
        <v>1658</v>
      </c>
      <c r="B95" s="12" t="s">
        <v>1661</v>
      </c>
      <c r="C95" s="12" t="s">
        <v>50</v>
      </c>
      <c r="D95" s="12" t="s">
        <v>55</v>
      </c>
      <c r="E95" s="12" t="s">
        <v>1659</v>
      </c>
      <c r="F95" s="21">
        <v>5248000</v>
      </c>
      <c r="G95" s="21">
        <f>F95</f>
        <v>5248000</v>
      </c>
      <c r="H95" s="22">
        <f>ROUND(G95/1000,0)</f>
        <v>5248</v>
      </c>
      <c r="I95" s="22">
        <v>5247055.32</v>
      </c>
      <c r="J95" s="22">
        <f>I95</f>
        <v>5247055.32</v>
      </c>
      <c r="K95" s="22">
        <f>ROUND(J95/1000,0)</f>
        <v>5247</v>
      </c>
      <c r="L95" s="17">
        <f t="shared" si="11"/>
        <v>99.98094512195121</v>
      </c>
    </row>
    <row r="96" spans="1:12" ht="15" customHeight="1">
      <c r="A96" s="18" t="s">
        <v>56</v>
      </c>
      <c r="B96" s="12" t="s">
        <v>1661</v>
      </c>
      <c r="C96" s="12" t="s">
        <v>50</v>
      </c>
      <c r="D96" s="12" t="s">
        <v>57</v>
      </c>
      <c r="E96" s="12" t="s">
        <v>1601</v>
      </c>
      <c r="F96" s="19" t="s">
        <v>58</v>
      </c>
      <c r="G96" s="19">
        <f aca="true" t="shared" si="20" ref="G96:H98">G97</f>
        <v>6474000</v>
      </c>
      <c r="H96" s="20">
        <f t="shared" si="20"/>
        <v>6474</v>
      </c>
      <c r="I96" s="20" t="s">
        <v>1689</v>
      </c>
      <c r="J96" s="20">
        <f aca="true" t="shared" si="21" ref="J96:K98">J97</f>
        <v>0</v>
      </c>
      <c r="K96" s="20">
        <f t="shared" si="21"/>
        <v>0</v>
      </c>
      <c r="L96" s="17">
        <f t="shared" si="11"/>
        <v>0</v>
      </c>
    </row>
    <row r="97" spans="1:12" ht="15" customHeight="1">
      <c r="A97" s="18" t="s">
        <v>56</v>
      </c>
      <c r="B97" s="12" t="s">
        <v>1661</v>
      </c>
      <c r="C97" s="12" t="s">
        <v>50</v>
      </c>
      <c r="D97" s="12" t="s">
        <v>59</v>
      </c>
      <c r="E97" s="12" t="s">
        <v>1601</v>
      </c>
      <c r="F97" s="19" t="s">
        <v>58</v>
      </c>
      <c r="G97" s="19">
        <f t="shared" si="20"/>
        <v>6474000</v>
      </c>
      <c r="H97" s="20">
        <f t="shared" si="20"/>
        <v>6474</v>
      </c>
      <c r="I97" s="20" t="s">
        <v>1689</v>
      </c>
      <c r="J97" s="20">
        <f t="shared" si="21"/>
        <v>0</v>
      </c>
      <c r="K97" s="20">
        <f t="shared" si="21"/>
        <v>0</v>
      </c>
      <c r="L97" s="17">
        <f t="shared" si="11"/>
        <v>0</v>
      </c>
    </row>
    <row r="98" spans="1:12" ht="28.5" customHeight="1">
      <c r="A98" s="18" t="s">
        <v>1656</v>
      </c>
      <c r="B98" s="12" t="s">
        <v>1661</v>
      </c>
      <c r="C98" s="12" t="s">
        <v>50</v>
      </c>
      <c r="D98" s="12" t="s">
        <v>60</v>
      </c>
      <c r="E98" s="12" t="s">
        <v>1601</v>
      </c>
      <c r="F98" s="19" t="s">
        <v>58</v>
      </c>
      <c r="G98" s="19">
        <f t="shared" si="20"/>
        <v>6474000</v>
      </c>
      <c r="H98" s="20">
        <f t="shared" si="20"/>
        <v>6474</v>
      </c>
      <c r="I98" s="20" t="s">
        <v>1689</v>
      </c>
      <c r="J98" s="20">
        <f t="shared" si="21"/>
        <v>0</v>
      </c>
      <c r="K98" s="20">
        <f t="shared" si="21"/>
        <v>0</v>
      </c>
      <c r="L98" s="17">
        <f t="shared" si="11"/>
        <v>0</v>
      </c>
    </row>
    <row r="99" spans="1:12" ht="28.5" customHeight="1">
      <c r="A99" s="18" t="s">
        <v>1658</v>
      </c>
      <c r="B99" s="12" t="s">
        <v>1661</v>
      </c>
      <c r="C99" s="12" t="s">
        <v>50</v>
      </c>
      <c r="D99" s="12" t="s">
        <v>60</v>
      </c>
      <c r="E99" s="12" t="s">
        <v>1659</v>
      </c>
      <c r="F99" s="21">
        <v>6474000</v>
      </c>
      <c r="G99" s="21">
        <f>F99</f>
        <v>6474000</v>
      </c>
      <c r="H99" s="22">
        <f>ROUND(G99/1000,0)</f>
        <v>6474</v>
      </c>
      <c r="I99" s="22">
        <v>0</v>
      </c>
      <c r="J99" s="22">
        <f>I99</f>
        <v>0</v>
      </c>
      <c r="K99" s="22">
        <f>ROUND(J99/1000,0)</f>
        <v>0</v>
      </c>
      <c r="L99" s="17">
        <f t="shared" si="11"/>
        <v>0</v>
      </c>
    </row>
    <row r="100" spans="1:12" ht="28.5" customHeight="1">
      <c r="A100" s="18" t="s">
        <v>61</v>
      </c>
      <c r="B100" s="12" t="s">
        <v>1661</v>
      </c>
      <c r="C100" s="12" t="s">
        <v>62</v>
      </c>
      <c r="D100" s="12" t="s">
        <v>1601</v>
      </c>
      <c r="E100" s="12" t="s">
        <v>1601</v>
      </c>
      <c r="F100" s="19" t="s">
        <v>63</v>
      </c>
      <c r="G100" s="19">
        <f>G101</f>
        <v>5217000</v>
      </c>
      <c r="H100" s="20">
        <f>H101</f>
        <v>5217</v>
      </c>
      <c r="I100" s="20" t="s">
        <v>63</v>
      </c>
      <c r="J100" s="20">
        <f>J101</f>
        <v>5217000</v>
      </c>
      <c r="K100" s="20">
        <f>K101</f>
        <v>5217</v>
      </c>
      <c r="L100" s="17">
        <f t="shared" si="11"/>
        <v>100</v>
      </c>
    </row>
    <row r="101" spans="1:12" ht="56.25" customHeight="1">
      <c r="A101" s="18" t="s">
        <v>1668</v>
      </c>
      <c r="B101" s="12" t="s">
        <v>1661</v>
      </c>
      <c r="C101" s="12" t="s">
        <v>62</v>
      </c>
      <c r="D101" s="12" t="s">
        <v>1669</v>
      </c>
      <c r="E101" s="12" t="s">
        <v>1601</v>
      </c>
      <c r="F101" s="19" t="s">
        <v>63</v>
      </c>
      <c r="G101" s="19">
        <f>G102</f>
        <v>5217000</v>
      </c>
      <c r="H101" s="20">
        <f>H102</f>
        <v>5217</v>
      </c>
      <c r="I101" s="20" t="s">
        <v>63</v>
      </c>
      <c r="J101" s="20">
        <f>J102</f>
        <v>5217000</v>
      </c>
      <c r="K101" s="20">
        <f>K102</f>
        <v>5217</v>
      </c>
      <c r="L101" s="17">
        <f t="shared" si="11"/>
        <v>100</v>
      </c>
    </row>
    <row r="102" spans="1:12" ht="124.5" customHeight="1">
      <c r="A102" s="18" t="s">
        <v>45</v>
      </c>
      <c r="B102" s="12" t="s">
        <v>1661</v>
      </c>
      <c r="C102" s="12" t="s">
        <v>62</v>
      </c>
      <c r="D102" s="12" t="s">
        <v>46</v>
      </c>
      <c r="E102" s="12" t="s">
        <v>1601</v>
      </c>
      <c r="F102" s="19" t="s">
        <v>63</v>
      </c>
      <c r="G102" s="19">
        <f>G103+G105+G107</f>
        <v>5217000</v>
      </c>
      <c r="H102" s="20">
        <f>H103+H105+H107</f>
        <v>5217</v>
      </c>
      <c r="I102" s="20" t="s">
        <v>63</v>
      </c>
      <c r="J102" s="20">
        <f>J103+J105+J107</f>
        <v>5217000</v>
      </c>
      <c r="K102" s="20">
        <f>K103+K105+K107</f>
        <v>5217</v>
      </c>
      <c r="L102" s="17">
        <f t="shared" si="11"/>
        <v>100</v>
      </c>
    </row>
    <row r="103" spans="1:12" ht="56.25" customHeight="1">
      <c r="A103" s="18" t="s">
        <v>64</v>
      </c>
      <c r="B103" s="12" t="s">
        <v>1661</v>
      </c>
      <c r="C103" s="12" t="s">
        <v>62</v>
      </c>
      <c r="D103" s="12" t="s">
        <v>65</v>
      </c>
      <c r="E103" s="12" t="s">
        <v>1601</v>
      </c>
      <c r="F103" s="19" t="s">
        <v>66</v>
      </c>
      <c r="G103" s="19">
        <f>G104</f>
        <v>40000</v>
      </c>
      <c r="H103" s="20">
        <f>H104</f>
        <v>40</v>
      </c>
      <c r="I103" s="20" t="s">
        <v>66</v>
      </c>
      <c r="J103" s="20">
        <f>J104</f>
        <v>40000</v>
      </c>
      <c r="K103" s="20">
        <f>K104</f>
        <v>40</v>
      </c>
      <c r="L103" s="17">
        <f t="shared" si="11"/>
        <v>100</v>
      </c>
    </row>
    <row r="104" spans="1:12" ht="56.25" customHeight="1">
      <c r="A104" s="18" t="s">
        <v>6</v>
      </c>
      <c r="B104" s="12" t="s">
        <v>1661</v>
      </c>
      <c r="C104" s="12" t="s">
        <v>62</v>
      </c>
      <c r="D104" s="12" t="s">
        <v>65</v>
      </c>
      <c r="E104" s="12" t="s">
        <v>7</v>
      </c>
      <c r="F104" s="21">
        <v>40000</v>
      </c>
      <c r="G104" s="21">
        <f>F104</f>
        <v>40000</v>
      </c>
      <c r="H104" s="22">
        <f>ROUND(G104/1000,0)</f>
        <v>40</v>
      </c>
      <c r="I104" s="22">
        <v>40000</v>
      </c>
      <c r="J104" s="22">
        <f>I104</f>
        <v>40000</v>
      </c>
      <c r="K104" s="22">
        <f>ROUND(J104/1000,0)</f>
        <v>40</v>
      </c>
      <c r="L104" s="17">
        <f t="shared" si="11"/>
        <v>100</v>
      </c>
    </row>
    <row r="105" spans="1:12" ht="42" customHeight="1">
      <c r="A105" s="18" t="s">
        <v>67</v>
      </c>
      <c r="B105" s="12" t="s">
        <v>1661</v>
      </c>
      <c r="C105" s="12" t="s">
        <v>62</v>
      </c>
      <c r="D105" s="12" t="s">
        <v>68</v>
      </c>
      <c r="E105" s="12" t="s">
        <v>1601</v>
      </c>
      <c r="F105" s="19" t="s">
        <v>69</v>
      </c>
      <c r="G105" s="19">
        <f>G106</f>
        <v>25000</v>
      </c>
      <c r="H105" s="20">
        <f>H106</f>
        <v>25</v>
      </c>
      <c r="I105" s="20" t="s">
        <v>69</v>
      </c>
      <c r="J105" s="20">
        <f>J106</f>
        <v>25000</v>
      </c>
      <c r="K105" s="20">
        <f>K106</f>
        <v>25</v>
      </c>
      <c r="L105" s="17">
        <f t="shared" si="11"/>
        <v>100</v>
      </c>
    </row>
    <row r="106" spans="1:12" ht="56.25" customHeight="1">
      <c r="A106" s="18" t="s">
        <v>6</v>
      </c>
      <c r="B106" s="12" t="s">
        <v>1661</v>
      </c>
      <c r="C106" s="12" t="s">
        <v>62</v>
      </c>
      <c r="D106" s="12" t="s">
        <v>68</v>
      </c>
      <c r="E106" s="12" t="s">
        <v>7</v>
      </c>
      <c r="F106" s="21">
        <v>25000</v>
      </c>
      <c r="G106" s="21">
        <f>F106</f>
        <v>25000</v>
      </c>
      <c r="H106" s="22">
        <f>ROUND(G106/1000,0)</f>
        <v>25</v>
      </c>
      <c r="I106" s="22">
        <v>25000</v>
      </c>
      <c r="J106" s="22">
        <f>I106</f>
        <v>25000</v>
      </c>
      <c r="K106" s="22">
        <f>ROUND(J106/1000,0)</f>
        <v>25</v>
      </c>
      <c r="L106" s="17">
        <f t="shared" si="11"/>
        <v>100</v>
      </c>
    </row>
    <row r="107" spans="1:12" ht="42" customHeight="1">
      <c r="A107" s="18" t="s">
        <v>70</v>
      </c>
      <c r="B107" s="12" t="s">
        <v>1661</v>
      </c>
      <c r="C107" s="12" t="s">
        <v>62</v>
      </c>
      <c r="D107" s="12" t="s">
        <v>71</v>
      </c>
      <c r="E107" s="12" t="s">
        <v>1601</v>
      </c>
      <c r="F107" s="19" t="s">
        <v>72</v>
      </c>
      <c r="G107" s="19">
        <f>G108</f>
        <v>5152000</v>
      </c>
      <c r="H107" s="20">
        <f>H108</f>
        <v>5152</v>
      </c>
      <c r="I107" s="20" t="s">
        <v>72</v>
      </c>
      <c r="J107" s="20">
        <f>J108</f>
        <v>5152000</v>
      </c>
      <c r="K107" s="20">
        <f>K108</f>
        <v>5152</v>
      </c>
      <c r="L107" s="17">
        <f t="shared" si="11"/>
        <v>100</v>
      </c>
    </row>
    <row r="108" spans="1:12" ht="56.25" customHeight="1">
      <c r="A108" s="18" t="s">
        <v>6</v>
      </c>
      <c r="B108" s="12" t="s">
        <v>1661</v>
      </c>
      <c r="C108" s="12" t="s">
        <v>62</v>
      </c>
      <c r="D108" s="12" t="s">
        <v>71</v>
      </c>
      <c r="E108" s="12" t="s">
        <v>7</v>
      </c>
      <c r="F108" s="21">
        <v>5152000</v>
      </c>
      <c r="G108" s="21">
        <f>F108</f>
        <v>5152000</v>
      </c>
      <c r="H108" s="22">
        <f>ROUND(G108/1000,0)</f>
        <v>5152</v>
      </c>
      <c r="I108" s="22">
        <v>5152000</v>
      </c>
      <c r="J108" s="22">
        <f>I108</f>
        <v>5152000</v>
      </c>
      <c r="K108" s="22">
        <f>ROUND(J108/1000,0)</f>
        <v>5152</v>
      </c>
      <c r="L108" s="17">
        <f t="shared" si="11"/>
        <v>100</v>
      </c>
    </row>
    <row r="109" spans="1:12" ht="42" customHeight="1">
      <c r="A109" s="13" t="s">
        <v>73</v>
      </c>
      <c r="B109" s="14" t="s">
        <v>74</v>
      </c>
      <c r="C109" s="14" t="s">
        <v>1601</v>
      </c>
      <c r="D109" s="14" t="s">
        <v>1601</v>
      </c>
      <c r="E109" s="14" t="s">
        <v>1601</v>
      </c>
      <c r="F109" s="15" t="s">
        <v>75</v>
      </c>
      <c r="G109" s="15">
        <f>G110+G115</f>
        <v>103467000</v>
      </c>
      <c r="H109" s="16">
        <f>H110+H115</f>
        <v>103467</v>
      </c>
      <c r="I109" s="16" t="s">
        <v>76</v>
      </c>
      <c r="J109" s="16">
        <f>J110+J115</f>
        <v>103223359.76</v>
      </c>
      <c r="K109" s="16">
        <f>K110+K115</f>
        <v>103223</v>
      </c>
      <c r="L109" s="24">
        <f t="shared" si="11"/>
        <v>99.76417601747417</v>
      </c>
    </row>
    <row r="110" spans="1:12" ht="28.5" customHeight="1">
      <c r="A110" s="18" t="s">
        <v>77</v>
      </c>
      <c r="B110" s="12" t="s">
        <v>74</v>
      </c>
      <c r="C110" s="12" t="s">
        <v>78</v>
      </c>
      <c r="D110" s="12" t="s">
        <v>1601</v>
      </c>
      <c r="E110" s="12" t="s">
        <v>1601</v>
      </c>
      <c r="F110" s="19" t="s">
        <v>79</v>
      </c>
      <c r="G110" s="19">
        <f aca="true" t="shared" si="22" ref="G110:H113">G111</f>
        <v>77371000</v>
      </c>
      <c r="H110" s="20">
        <f t="shared" si="22"/>
        <v>77371</v>
      </c>
      <c r="I110" s="20" t="s">
        <v>80</v>
      </c>
      <c r="J110" s="20">
        <f aca="true" t="shared" si="23" ref="J110:K113">J111</f>
        <v>77363451.29</v>
      </c>
      <c r="K110" s="20">
        <f t="shared" si="23"/>
        <v>77363</v>
      </c>
      <c r="L110" s="17">
        <f t="shared" si="11"/>
        <v>99.98966020860529</v>
      </c>
    </row>
    <row r="111" spans="1:12" ht="56.25" customHeight="1">
      <c r="A111" s="18" t="s">
        <v>81</v>
      </c>
      <c r="B111" s="12" t="s">
        <v>74</v>
      </c>
      <c r="C111" s="12" t="s">
        <v>78</v>
      </c>
      <c r="D111" s="12" t="s">
        <v>82</v>
      </c>
      <c r="E111" s="12" t="s">
        <v>1601</v>
      </c>
      <c r="F111" s="19" t="s">
        <v>79</v>
      </c>
      <c r="G111" s="19">
        <f t="shared" si="22"/>
        <v>77371000</v>
      </c>
      <c r="H111" s="20">
        <f t="shared" si="22"/>
        <v>77371</v>
      </c>
      <c r="I111" s="20" t="s">
        <v>80</v>
      </c>
      <c r="J111" s="20">
        <f t="shared" si="23"/>
        <v>77363451.29</v>
      </c>
      <c r="K111" s="20">
        <f t="shared" si="23"/>
        <v>77363</v>
      </c>
      <c r="L111" s="17">
        <f t="shared" si="11"/>
        <v>99.98966020860529</v>
      </c>
    </row>
    <row r="112" spans="1:12" ht="96.75" customHeight="1">
      <c r="A112" s="18" t="s">
        <v>83</v>
      </c>
      <c r="B112" s="12" t="s">
        <v>74</v>
      </c>
      <c r="C112" s="12" t="s">
        <v>78</v>
      </c>
      <c r="D112" s="12" t="s">
        <v>84</v>
      </c>
      <c r="E112" s="12" t="s">
        <v>1601</v>
      </c>
      <c r="F112" s="19" t="s">
        <v>79</v>
      </c>
      <c r="G112" s="19">
        <f t="shared" si="22"/>
        <v>77371000</v>
      </c>
      <c r="H112" s="20">
        <f t="shared" si="22"/>
        <v>77371</v>
      </c>
      <c r="I112" s="20" t="s">
        <v>80</v>
      </c>
      <c r="J112" s="20">
        <f t="shared" si="23"/>
        <v>77363451.29</v>
      </c>
      <c r="K112" s="20">
        <f t="shared" si="23"/>
        <v>77363</v>
      </c>
      <c r="L112" s="17">
        <f t="shared" si="11"/>
        <v>99.98966020860529</v>
      </c>
    </row>
    <row r="113" spans="1:12" ht="28.5" customHeight="1">
      <c r="A113" s="18" t="s">
        <v>85</v>
      </c>
      <c r="B113" s="12" t="s">
        <v>74</v>
      </c>
      <c r="C113" s="12" t="s">
        <v>78</v>
      </c>
      <c r="D113" s="12" t="s">
        <v>86</v>
      </c>
      <c r="E113" s="12" t="s">
        <v>1601</v>
      </c>
      <c r="F113" s="19" t="s">
        <v>79</v>
      </c>
      <c r="G113" s="19">
        <f t="shared" si="22"/>
        <v>77371000</v>
      </c>
      <c r="H113" s="20">
        <f t="shared" si="22"/>
        <v>77371</v>
      </c>
      <c r="I113" s="20" t="s">
        <v>80</v>
      </c>
      <c r="J113" s="20">
        <f t="shared" si="23"/>
        <v>77363451.29</v>
      </c>
      <c r="K113" s="20">
        <f t="shared" si="23"/>
        <v>77363</v>
      </c>
      <c r="L113" s="17">
        <f t="shared" si="11"/>
        <v>99.98966020860529</v>
      </c>
    </row>
    <row r="114" spans="1:12" ht="28.5" customHeight="1">
      <c r="A114" s="18" t="s">
        <v>1641</v>
      </c>
      <c r="B114" s="12" t="s">
        <v>74</v>
      </c>
      <c r="C114" s="12" t="s">
        <v>78</v>
      </c>
      <c r="D114" s="12" t="s">
        <v>86</v>
      </c>
      <c r="E114" s="12" t="s">
        <v>1642</v>
      </c>
      <c r="F114" s="21">
        <v>77371000</v>
      </c>
      <c r="G114" s="21">
        <f>F114</f>
        <v>77371000</v>
      </c>
      <c r="H114" s="22">
        <f>ROUND(G114/1000,0)</f>
        <v>77371</v>
      </c>
      <c r="I114" s="22">
        <v>77363451.29</v>
      </c>
      <c r="J114" s="22">
        <f>I114</f>
        <v>77363451.29</v>
      </c>
      <c r="K114" s="22">
        <f>ROUND(J114/1000,0)</f>
        <v>77363</v>
      </c>
      <c r="L114" s="17">
        <f t="shared" si="11"/>
        <v>99.98966020860529</v>
      </c>
    </row>
    <row r="115" spans="1:12" ht="28.5" customHeight="1">
      <c r="A115" s="18" t="s">
        <v>87</v>
      </c>
      <c r="B115" s="12" t="s">
        <v>74</v>
      </c>
      <c r="C115" s="12" t="s">
        <v>88</v>
      </c>
      <c r="D115" s="12" t="s">
        <v>1601</v>
      </c>
      <c r="E115" s="12" t="s">
        <v>1601</v>
      </c>
      <c r="F115" s="19" t="s">
        <v>89</v>
      </c>
      <c r="G115" s="19">
        <f>G116</f>
        <v>26096000</v>
      </c>
      <c r="H115" s="20">
        <f>ROUND(G115/1000,0)</f>
        <v>26096</v>
      </c>
      <c r="I115" s="20" t="s">
        <v>90</v>
      </c>
      <c r="J115" s="20">
        <f>J116</f>
        <v>25859908.47</v>
      </c>
      <c r="K115" s="20">
        <f>ROUND(J115/1000,0)</f>
        <v>25860</v>
      </c>
      <c r="L115" s="17">
        <f t="shared" si="11"/>
        <v>99.09564684242795</v>
      </c>
    </row>
    <row r="116" spans="1:12" ht="56.25" customHeight="1">
      <c r="A116" s="18" t="s">
        <v>81</v>
      </c>
      <c r="B116" s="12" t="s">
        <v>74</v>
      </c>
      <c r="C116" s="12" t="s">
        <v>88</v>
      </c>
      <c r="D116" s="12" t="s">
        <v>82</v>
      </c>
      <c r="E116" s="12" t="s">
        <v>1601</v>
      </c>
      <c r="F116" s="19" t="s">
        <v>89</v>
      </c>
      <c r="G116" s="19">
        <f>G117+G120+G125</f>
        <v>26096000</v>
      </c>
      <c r="H116" s="20">
        <f>H117+H120+H125</f>
        <v>26096</v>
      </c>
      <c r="I116" s="20" t="s">
        <v>90</v>
      </c>
      <c r="J116" s="20">
        <f>J117+J120+J125</f>
        <v>25859908.47</v>
      </c>
      <c r="K116" s="20">
        <f>K117+K120+K125</f>
        <v>25860</v>
      </c>
      <c r="L116" s="17">
        <f t="shared" si="11"/>
        <v>99.09564684242795</v>
      </c>
    </row>
    <row r="117" spans="1:12" ht="96.75" customHeight="1">
      <c r="A117" s="18" t="s">
        <v>83</v>
      </c>
      <c r="B117" s="12" t="s">
        <v>74</v>
      </c>
      <c r="C117" s="12" t="s">
        <v>88</v>
      </c>
      <c r="D117" s="12" t="s">
        <v>84</v>
      </c>
      <c r="E117" s="12" t="s">
        <v>1601</v>
      </c>
      <c r="F117" s="19" t="s">
        <v>91</v>
      </c>
      <c r="G117" s="19">
        <f>G118</f>
        <v>18441660</v>
      </c>
      <c r="H117" s="20">
        <f>H118</f>
        <v>18442</v>
      </c>
      <c r="I117" s="20" t="s">
        <v>92</v>
      </c>
      <c r="J117" s="20">
        <f>J118</f>
        <v>18233981.07</v>
      </c>
      <c r="K117" s="20">
        <f>K118</f>
        <v>18234</v>
      </c>
      <c r="L117" s="17">
        <f t="shared" si="11"/>
        <v>98.87213968116257</v>
      </c>
    </row>
    <row r="118" spans="1:12" ht="28.5" customHeight="1">
      <c r="A118" s="18" t="s">
        <v>85</v>
      </c>
      <c r="B118" s="12" t="s">
        <v>74</v>
      </c>
      <c r="C118" s="12" t="s">
        <v>88</v>
      </c>
      <c r="D118" s="12" t="s">
        <v>86</v>
      </c>
      <c r="E118" s="12" t="s">
        <v>1601</v>
      </c>
      <c r="F118" s="19" t="s">
        <v>91</v>
      </c>
      <c r="G118" s="19">
        <f>G119</f>
        <v>18441660</v>
      </c>
      <c r="H118" s="20">
        <f>H119</f>
        <v>18442</v>
      </c>
      <c r="I118" s="20" t="s">
        <v>92</v>
      </c>
      <c r="J118" s="20">
        <f>J119</f>
        <v>18233981.07</v>
      </c>
      <c r="K118" s="20">
        <f>K119</f>
        <v>18234</v>
      </c>
      <c r="L118" s="17">
        <f t="shared" si="11"/>
        <v>98.87213968116257</v>
      </c>
    </row>
    <row r="119" spans="1:12" ht="56.25" customHeight="1">
      <c r="A119" s="18" t="s">
        <v>1635</v>
      </c>
      <c r="B119" s="12" t="s">
        <v>74</v>
      </c>
      <c r="C119" s="12" t="s">
        <v>88</v>
      </c>
      <c r="D119" s="12" t="s">
        <v>86</v>
      </c>
      <c r="E119" s="12" t="s">
        <v>1636</v>
      </c>
      <c r="F119" s="21">
        <v>18441660</v>
      </c>
      <c r="G119" s="21">
        <f>F119</f>
        <v>18441660</v>
      </c>
      <c r="H119" s="22">
        <f>ROUND(G119/1000,0)</f>
        <v>18442</v>
      </c>
      <c r="I119" s="22">
        <v>18233981.07</v>
      </c>
      <c r="J119" s="22">
        <f>I119</f>
        <v>18233981.07</v>
      </c>
      <c r="K119" s="22">
        <f>ROUND(J119/1000,0)</f>
        <v>18234</v>
      </c>
      <c r="L119" s="17">
        <f t="shared" si="11"/>
        <v>98.87213968116257</v>
      </c>
    </row>
    <row r="120" spans="1:12" ht="124.5" customHeight="1">
      <c r="A120" s="18" t="s">
        <v>93</v>
      </c>
      <c r="B120" s="12" t="s">
        <v>74</v>
      </c>
      <c r="C120" s="12" t="s">
        <v>88</v>
      </c>
      <c r="D120" s="12" t="s">
        <v>94</v>
      </c>
      <c r="E120" s="12" t="s">
        <v>1601</v>
      </c>
      <c r="F120" s="19" t="s">
        <v>95</v>
      </c>
      <c r="G120" s="19">
        <f>G121+G123</f>
        <v>555340</v>
      </c>
      <c r="H120" s="20">
        <f>H121+H123</f>
        <v>555</v>
      </c>
      <c r="I120" s="20" t="s">
        <v>96</v>
      </c>
      <c r="J120" s="20">
        <f>J121+J123</f>
        <v>552683.38</v>
      </c>
      <c r="K120" s="20">
        <f>K121+K123</f>
        <v>553</v>
      </c>
      <c r="L120" s="17">
        <f t="shared" si="11"/>
        <v>99.63963963963964</v>
      </c>
    </row>
    <row r="121" spans="1:12" ht="42" customHeight="1">
      <c r="A121" s="18" t="s">
        <v>97</v>
      </c>
      <c r="B121" s="12" t="s">
        <v>74</v>
      </c>
      <c r="C121" s="12" t="s">
        <v>88</v>
      </c>
      <c r="D121" s="12" t="s">
        <v>98</v>
      </c>
      <c r="E121" s="12" t="s">
        <v>1601</v>
      </c>
      <c r="F121" s="19" t="s">
        <v>99</v>
      </c>
      <c r="G121" s="19">
        <f>G122</f>
        <v>229000</v>
      </c>
      <c r="H121" s="20">
        <f>H122</f>
        <v>229</v>
      </c>
      <c r="I121" s="20" t="s">
        <v>100</v>
      </c>
      <c r="J121" s="20">
        <f>J122</f>
        <v>228999.42</v>
      </c>
      <c r="K121" s="20">
        <f>K122</f>
        <v>229</v>
      </c>
      <c r="L121" s="17">
        <f t="shared" si="11"/>
        <v>100</v>
      </c>
    </row>
    <row r="122" spans="1:12" ht="56.25" customHeight="1">
      <c r="A122" s="18" t="s">
        <v>1635</v>
      </c>
      <c r="B122" s="12" t="s">
        <v>74</v>
      </c>
      <c r="C122" s="12" t="s">
        <v>88</v>
      </c>
      <c r="D122" s="12" t="s">
        <v>98</v>
      </c>
      <c r="E122" s="12" t="s">
        <v>1636</v>
      </c>
      <c r="F122" s="21">
        <v>229000</v>
      </c>
      <c r="G122" s="21">
        <f>F122</f>
        <v>229000</v>
      </c>
      <c r="H122" s="22">
        <f>ROUND(G122/1000,0)</f>
        <v>229</v>
      </c>
      <c r="I122" s="22">
        <v>228999.42</v>
      </c>
      <c r="J122" s="22">
        <f>I122</f>
        <v>228999.42</v>
      </c>
      <c r="K122" s="22">
        <f>ROUND(J122/1000,0)</f>
        <v>229</v>
      </c>
      <c r="L122" s="17">
        <f t="shared" si="11"/>
        <v>100</v>
      </c>
    </row>
    <row r="123" spans="1:12" ht="28.5" customHeight="1">
      <c r="A123" s="18" t="s">
        <v>101</v>
      </c>
      <c r="B123" s="12" t="s">
        <v>74</v>
      </c>
      <c r="C123" s="12" t="s">
        <v>88</v>
      </c>
      <c r="D123" s="12" t="s">
        <v>102</v>
      </c>
      <c r="E123" s="12" t="s">
        <v>1601</v>
      </c>
      <c r="F123" s="19" t="s">
        <v>103</v>
      </c>
      <c r="G123" s="19">
        <f>G124</f>
        <v>326340</v>
      </c>
      <c r="H123" s="20">
        <f>H124</f>
        <v>326</v>
      </c>
      <c r="I123" s="20" t="s">
        <v>104</v>
      </c>
      <c r="J123" s="20">
        <f>J124</f>
        <v>323683.96</v>
      </c>
      <c r="K123" s="20">
        <f>K124</f>
        <v>324</v>
      </c>
      <c r="L123" s="17">
        <f t="shared" si="11"/>
        <v>99.38650306748467</v>
      </c>
    </row>
    <row r="124" spans="1:12" ht="56.25" customHeight="1">
      <c r="A124" s="18" t="s">
        <v>1635</v>
      </c>
      <c r="B124" s="12" t="s">
        <v>74</v>
      </c>
      <c r="C124" s="12" t="s">
        <v>88</v>
      </c>
      <c r="D124" s="12" t="s">
        <v>102</v>
      </c>
      <c r="E124" s="12" t="s">
        <v>1636</v>
      </c>
      <c r="F124" s="21">
        <v>326340</v>
      </c>
      <c r="G124" s="21">
        <f>F124</f>
        <v>326340</v>
      </c>
      <c r="H124" s="22">
        <f>ROUND(G124/1000,0)</f>
        <v>326</v>
      </c>
      <c r="I124" s="22">
        <v>323683.96</v>
      </c>
      <c r="J124" s="22">
        <f>I124</f>
        <v>323683.96</v>
      </c>
      <c r="K124" s="22">
        <f>ROUND(J124/1000,0)</f>
        <v>324</v>
      </c>
      <c r="L124" s="17">
        <f t="shared" si="11"/>
        <v>99.38650306748467</v>
      </c>
    </row>
    <row r="125" spans="1:12" ht="138" customHeight="1">
      <c r="A125" s="18" t="s">
        <v>105</v>
      </c>
      <c r="B125" s="12" t="s">
        <v>74</v>
      </c>
      <c r="C125" s="12" t="s">
        <v>88</v>
      </c>
      <c r="D125" s="12" t="s">
        <v>106</v>
      </c>
      <c r="E125" s="12" t="s">
        <v>1601</v>
      </c>
      <c r="F125" s="19" t="s">
        <v>107</v>
      </c>
      <c r="G125" s="19">
        <f>G126</f>
        <v>7099000</v>
      </c>
      <c r="H125" s="20">
        <f>H126</f>
        <v>7099</v>
      </c>
      <c r="I125" s="20" t="s">
        <v>108</v>
      </c>
      <c r="J125" s="20">
        <f>J126</f>
        <v>7073244.02</v>
      </c>
      <c r="K125" s="20">
        <f>K126</f>
        <v>7073</v>
      </c>
      <c r="L125" s="17">
        <f t="shared" si="11"/>
        <v>99.63375123256797</v>
      </c>
    </row>
    <row r="126" spans="1:12" ht="28.5" customHeight="1">
      <c r="A126" s="18" t="s">
        <v>85</v>
      </c>
      <c r="B126" s="12" t="s">
        <v>74</v>
      </c>
      <c r="C126" s="12" t="s">
        <v>88</v>
      </c>
      <c r="D126" s="12" t="s">
        <v>109</v>
      </c>
      <c r="E126" s="12" t="s">
        <v>1601</v>
      </c>
      <c r="F126" s="19" t="s">
        <v>107</v>
      </c>
      <c r="G126" s="19">
        <f>G127</f>
        <v>7099000</v>
      </c>
      <c r="H126" s="20">
        <f>H127</f>
        <v>7099</v>
      </c>
      <c r="I126" s="20" t="s">
        <v>108</v>
      </c>
      <c r="J126" s="20">
        <f>J127</f>
        <v>7073244.02</v>
      </c>
      <c r="K126" s="20">
        <f>K127</f>
        <v>7073</v>
      </c>
      <c r="L126" s="17">
        <f t="shared" si="11"/>
        <v>99.63375123256797</v>
      </c>
    </row>
    <row r="127" spans="1:12" ht="56.25" customHeight="1">
      <c r="A127" s="18" t="s">
        <v>1635</v>
      </c>
      <c r="B127" s="12" t="s">
        <v>74</v>
      </c>
      <c r="C127" s="12" t="s">
        <v>88</v>
      </c>
      <c r="D127" s="12" t="s">
        <v>109</v>
      </c>
      <c r="E127" s="12" t="s">
        <v>1636</v>
      </c>
      <c r="F127" s="21">
        <v>7099000</v>
      </c>
      <c r="G127" s="21">
        <f>F127</f>
        <v>7099000</v>
      </c>
      <c r="H127" s="22">
        <f>ROUND(G127/1000,0)</f>
        <v>7099</v>
      </c>
      <c r="I127" s="22">
        <v>7073244.02</v>
      </c>
      <c r="J127" s="22">
        <f>I127</f>
        <v>7073244.02</v>
      </c>
      <c r="K127" s="22">
        <f>ROUND(J127/1000,0)</f>
        <v>7073</v>
      </c>
      <c r="L127" s="17">
        <f t="shared" si="11"/>
        <v>99.63375123256797</v>
      </c>
    </row>
    <row r="128" spans="1:12" ht="42" customHeight="1">
      <c r="A128" s="13" t="s">
        <v>110</v>
      </c>
      <c r="B128" s="14" t="s">
        <v>111</v>
      </c>
      <c r="C128" s="14" t="s">
        <v>1601</v>
      </c>
      <c r="D128" s="14" t="s">
        <v>1601</v>
      </c>
      <c r="E128" s="14" t="s">
        <v>1601</v>
      </c>
      <c r="F128" s="15" t="s">
        <v>112</v>
      </c>
      <c r="G128" s="15">
        <f>G129+G142+G177+G184+G189</f>
        <v>887604980</v>
      </c>
      <c r="H128" s="16">
        <f>H129+H142+H177+H184+H189</f>
        <v>887604</v>
      </c>
      <c r="I128" s="16" t="s">
        <v>113</v>
      </c>
      <c r="J128" s="16">
        <f>J129+J142+J177+J184+J189</f>
        <v>886078985.13</v>
      </c>
      <c r="K128" s="16">
        <f>K129+K142+K177+K184+K189</f>
        <v>886078</v>
      </c>
      <c r="L128" s="24">
        <f t="shared" si="11"/>
        <v>99.82807648455842</v>
      </c>
    </row>
    <row r="129" spans="1:12" ht="28.5" customHeight="1">
      <c r="A129" s="18" t="s">
        <v>114</v>
      </c>
      <c r="B129" s="12" t="s">
        <v>111</v>
      </c>
      <c r="C129" s="12" t="s">
        <v>115</v>
      </c>
      <c r="D129" s="12" t="s">
        <v>1601</v>
      </c>
      <c r="E129" s="12" t="s">
        <v>1601</v>
      </c>
      <c r="F129" s="19" t="s">
        <v>116</v>
      </c>
      <c r="G129" s="19">
        <f>G130</f>
        <v>522134000</v>
      </c>
      <c r="H129" s="20">
        <f>H130</f>
        <v>522134</v>
      </c>
      <c r="I129" s="20" t="s">
        <v>117</v>
      </c>
      <c r="J129" s="20">
        <f>J130</f>
        <v>521753381.56</v>
      </c>
      <c r="K129" s="20">
        <f>K130</f>
        <v>521753</v>
      </c>
      <c r="L129" s="17">
        <f t="shared" si="11"/>
        <v>99.92703022595732</v>
      </c>
    </row>
    <row r="130" spans="1:12" ht="42" customHeight="1">
      <c r="A130" s="18" t="s">
        <v>118</v>
      </c>
      <c r="B130" s="12" t="s">
        <v>111</v>
      </c>
      <c r="C130" s="12" t="s">
        <v>115</v>
      </c>
      <c r="D130" s="12" t="s">
        <v>119</v>
      </c>
      <c r="E130" s="12" t="s">
        <v>1601</v>
      </c>
      <c r="F130" s="19" t="s">
        <v>116</v>
      </c>
      <c r="G130" s="19">
        <f>G131</f>
        <v>522134000</v>
      </c>
      <c r="H130" s="20">
        <f>H131</f>
        <v>522134</v>
      </c>
      <c r="I130" s="20" t="s">
        <v>117</v>
      </c>
      <c r="J130" s="20">
        <f>J131</f>
        <v>521753381.56</v>
      </c>
      <c r="K130" s="20">
        <f>K131</f>
        <v>521753</v>
      </c>
      <c r="L130" s="17">
        <f t="shared" si="11"/>
        <v>99.92703022595732</v>
      </c>
    </row>
    <row r="131" spans="1:12" ht="69.75" customHeight="1">
      <c r="A131" s="18" t="s">
        <v>120</v>
      </c>
      <c r="B131" s="12" t="s">
        <v>111</v>
      </c>
      <c r="C131" s="12" t="s">
        <v>115</v>
      </c>
      <c r="D131" s="12" t="s">
        <v>121</v>
      </c>
      <c r="E131" s="12" t="s">
        <v>1601</v>
      </c>
      <c r="F131" s="19" t="s">
        <v>116</v>
      </c>
      <c r="G131" s="19">
        <f>G132+G134+G136+G138+G140</f>
        <v>522134000</v>
      </c>
      <c r="H131" s="20">
        <f>H132+H134+H136+H138+H140</f>
        <v>522134</v>
      </c>
      <c r="I131" s="20" t="s">
        <v>117</v>
      </c>
      <c r="J131" s="20">
        <f>J132+J134+J136+J138+J140</f>
        <v>521753381.56</v>
      </c>
      <c r="K131" s="20">
        <f>K132+K134+K136+K138+K140</f>
        <v>521753</v>
      </c>
      <c r="L131" s="17">
        <f t="shared" si="11"/>
        <v>99.92703022595732</v>
      </c>
    </row>
    <row r="132" spans="1:12" ht="42" customHeight="1">
      <c r="A132" s="18" t="s">
        <v>122</v>
      </c>
      <c r="B132" s="12" t="s">
        <v>111</v>
      </c>
      <c r="C132" s="12" t="s">
        <v>115</v>
      </c>
      <c r="D132" s="12" t="s">
        <v>123</v>
      </c>
      <c r="E132" s="12" t="s">
        <v>1601</v>
      </c>
      <c r="F132" s="19" t="s">
        <v>124</v>
      </c>
      <c r="G132" s="19">
        <f>G133</f>
        <v>1150000</v>
      </c>
      <c r="H132" s="20">
        <f>H133</f>
        <v>1150</v>
      </c>
      <c r="I132" s="20" t="s">
        <v>125</v>
      </c>
      <c r="J132" s="20">
        <f>J133</f>
        <v>1149211.66</v>
      </c>
      <c r="K132" s="20">
        <f>K133</f>
        <v>1149</v>
      </c>
      <c r="L132" s="17">
        <f t="shared" si="11"/>
        <v>99.91304347826086</v>
      </c>
    </row>
    <row r="133" spans="1:12" ht="56.25" customHeight="1">
      <c r="A133" s="18" t="s">
        <v>6</v>
      </c>
      <c r="B133" s="12" t="s">
        <v>111</v>
      </c>
      <c r="C133" s="12" t="s">
        <v>115</v>
      </c>
      <c r="D133" s="12" t="s">
        <v>123</v>
      </c>
      <c r="E133" s="12" t="s">
        <v>7</v>
      </c>
      <c r="F133" s="21">
        <v>1150000</v>
      </c>
      <c r="G133" s="21">
        <f>F133</f>
        <v>1150000</v>
      </c>
      <c r="H133" s="22">
        <f>ROUND(G133/1000,0)</f>
        <v>1150</v>
      </c>
      <c r="I133" s="22">
        <v>1149211.66</v>
      </c>
      <c r="J133" s="22">
        <f>I133</f>
        <v>1149211.66</v>
      </c>
      <c r="K133" s="22">
        <f>ROUND(J133/1000,0)</f>
        <v>1149</v>
      </c>
      <c r="L133" s="17">
        <f t="shared" si="11"/>
        <v>99.91304347826086</v>
      </c>
    </row>
    <row r="134" spans="1:12" ht="42" customHeight="1">
      <c r="A134" s="18" t="s">
        <v>4</v>
      </c>
      <c r="B134" s="12" t="s">
        <v>111</v>
      </c>
      <c r="C134" s="12" t="s">
        <v>115</v>
      </c>
      <c r="D134" s="12" t="s">
        <v>126</v>
      </c>
      <c r="E134" s="12" t="s">
        <v>1601</v>
      </c>
      <c r="F134" s="19" t="s">
        <v>127</v>
      </c>
      <c r="G134" s="19">
        <f>G135</f>
        <v>518452000</v>
      </c>
      <c r="H134" s="20">
        <f>H135</f>
        <v>518452</v>
      </c>
      <c r="I134" s="20" t="s">
        <v>128</v>
      </c>
      <c r="J134" s="20">
        <f>J135</f>
        <v>518075164.84</v>
      </c>
      <c r="K134" s="20">
        <f>K135</f>
        <v>518075</v>
      </c>
      <c r="L134" s="17">
        <f aca="true" t="shared" si="24" ref="L134:L197">K134/H134*100</f>
        <v>99.92728352865839</v>
      </c>
    </row>
    <row r="135" spans="1:12" ht="56.25" customHeight="1">
      <c r="A135" s="18" t="s">
        <v>6</v>
      </c>
      <c r="B135" s="12" t="s">
        <v>111</v>
      </c>
      <c r="C135" s="12" t="s">
        <v>115</v>
      </c>
      <c r="D135" s="12" t="s">
        <v>126</v>
      </c>
      <c r="E135" s="12" t="s">
        <v>7</v>
      </c>
      <c r="F135" s="21">
        <v>518452000</v>
      </c>
      <c r="G135" s="21">
        <f>F135</f>
        <v>518452000</v>
      </c>
      <c r="H135" s="22">
        <f>ROUND(G135/1000,0)</f>
        <v>518452</v>
      </c>
      <c r="I135" s="22">
        <v>518075164.84</v>
      </c>
      <c r="J135" s="22">
        <f>I135</f>
        <v>518075164.84</v>
      </c>
      <c r="K135" s="22">
        <f>ROUND(J135/1000,0)</f>
        <v>518075</v>
      </c>
      <c r="L135" s="17">
        <f t="shared" si="24"/>
        <v>99.92728352865839</v>
      </c>
    </row>
    <row r="136" spans="1:12" ht="56.25" customHeight="1">
      <c r="A136" s="18" t="s">
        <v>129</v>
      </c>
      <c r="B136" s="12" t="s">
        <v>111</v>
      </c>
      <c r="C136" s="12" t="s">
        <v>115</v>
      </c>
      <c r="D136" s="12" t="s">
        <v>130</v>
      </c>
      <c r="E136" s="12" t="s">
        <v>1601</v>
      </c>
      <c r="F136" s="19" t="s">
        <v>131</v>
      </c>
      <c r="G136" s="19">
        <f>G137</f>
        <v>300000</v>
      </c>
      <c r="H136" s="20">
        <f>H137</f>
        <v>300</v>
      </c>
      <c r="I136" s="20" t="s">
        <v>132</v>
      </c>
      <c r="J136" s="20">
        <f>J137</f>
        <v>298300</v>
      </c>
      <c r="K136" s="20">
        <f>K137</f>
        <v>298</v>
      </c>
      <c r="L136" s="17">
        <f t="shared" si="24"/>
        <v>99.33333333333333</v>
      </c>
    </row>
    <row r="137" spans="1:12" ht="56.25" customHeight="1">
      <c r="A137" s="18" t="s">
        <v>6</v>
      </c>
      <c r="B137" s="12" t="s">
        <v>111</v>
      </c>
      <c r="C137" s="12" t="s">
        <v>115</v>
      </c>
      <c r="D137" s="12" t="s">
        <v>130</v>
      </c>
      <c r="E137" s="12" t="s">
        <v>7</v>
      </c>
      <c r="F137" s="21">
        <v>300000</v>
      </c>
      <c r="G137" s="21">
        <f>F137</f>
        <v>300000</v>
      </c>
      <c r="H137" s="22">
        <f>ROUND(G137/1000,0)</f>
        <v>300</v>
      </c>
      <c r="I137" s="22">
        <v>298300</v>
      </c>
      <c r="J137" s="22">
        <f>I137</f>
        <v>298300</v>
      </c>
      <c r="K137" s="22">
        <f>ROUND(J137/1000,0)</f>
        <v>298</v>
      </c>
      <c r="L137" s="17">
        <f t="shared" si="24"/>
        <v>99.33333333333333</v>
      </c>
    </row>
    <row r="138" spans="1:12" ht="42" customHeight="1">
      <c r="A138" s="18" t="s">
        <v>133</v>
      </c>
      <c r="B138" s="12" t="s">
        <v>111</v>
      </c>
      <c r="C138" s="12" t="s">
        <v>115</v>
      </c>
      <c r="D138" s="12" t="s">
        <v>134</v>
      </c>
      <c r="E138" s="12" t="s">
        <v>1601</v>
      </c>
      <c r="F138" s="19" t="s">
        <v>135</v>
      </c>
      <c r="G138" s="19">
        <f>G139</f>
        <v>110000</v>
      </c>
      <c r="H138" s="20">
        <f>H139</f>
        <v>110</v>
      </c>
      <c r="I138" s="20" t="s">
        <v>136</v>
      </c>
      <c r="J138" s="20">
        <f>J139</f>
        <v>109497</v>
      </c>
      <c r="K138" s="20">
        <f>K139</f>
        <v>110</v>
      </c>
      <c r="L138" s="17">
        <f t="shared" si="24"/>
        <v>100</v>
      </c>
    </row>
    <row r="139" spans="1:12" ht="56.25" customHeight="1">
      <c r="A139" s="18" t="s">
        <v>6</v>
      </c>
      <c r="B139" s="12" t="s">
        <v>111</v>
      </c>
      <c r="C139" s="12" t="s">
        <v>115</v>
      </c>
      <c r="D139" s="12" t="s">
        <v>134</v>
      </c>
      <c r="E139" s="12" t="s">
        <v>7</v>
      </c>
      <c r="F139" s="21">
        <v>110000</v>
      </c>
      <c r="G139" s="21">
        <f>F139</f>
        <v>110000</v>
      </c>
      <c r="H139" s="22">
        <f>ROUND(G139/1000,0)</f>
        <v>110</v>
      </c>
      <c r="I139" s="22">
        <v>109497</v>
      </c>
      <c r="J139" s="22">
        <f>I139</f>
        <v>109497</v>
      </c>
      <c r="K139" s="22">
        <f>ROUND(J139/1000,0)+1</f>
        <v>110</v>
      </c>
      <c r="L139" s="17">
        <f t="shared" si="24"/>
        <v>100</v>
      </c>
    </row>
    <row r="140" spans="1:12" ht="69.75" customHeight="1">
      <c r="A140" s="18" t="s">
        <v>137</v>
      </c>
      <c r="B140" s="12" t="s">
        <v>111</v>
      </c>
      <c r="C140" s="12" t="s">
        <v>115</v>
      </c>
      <c r="D140" s="12" t="s">
        <v>138</v>
      </c>
      <c r="E140" s="12" t="s">
        <v>1601</v>
      </c>
      <c r="F140" s="19" t="s">
        <v>139</v>
      </c>
      <c r="G140" s="19">
        <f>G141</f>
        <v>2122000</v>
      </c>
      <c r="H140" s="20">
        <f>H141</f>
        <v>2122</v>
      </c>
      <c r="I140" s="20" t="s">
        <v>140</v>
      </c>
      <c r="J140" s="20">
        <f>J141</f>
        <v>2121208.06</v>
      </c>
      <c r="K140" s="20">
        <f>K141</f>
        <v>2121</v>
      </c>
      <c r="L140" s="17">
        <f t="shared" si="24"/>
        <v>99.95287464655985</v>
      </c>
    </row>
    <row r="141" spans="1:12" ht="56.25" customHeight="1">
      <c r="A141" s="18" t="s">
        <v>6</v>
      </c>
      <c r="B141" s="12" t="s">
        <v>111</v>
      </c>
      <c r="C141" s="12" t="s">
        <v>115</v>
      </c>
      <c r="D141" s="12" t="s">
        <v>138</v>
      </c>
      <c r="E141" s="12" t="s">
        <v>7</v>
      </c>
      <c r="F141" s="21">
        <v>2122000</v>
      </c>
      <c r="G141" s="21">
        <f>F141</f>
        <v>2122000</v>
      </c>
      <c r="H141" s="22">
        <f>ROUND(G141/1000,0)</f>
        <v>2122</v>
      </c>
      <c r="I141" s="22">
        <v>2121208.06</v>
      </c>
      <c r="J141" s="22">
        <f>I141</f>
        <v>2121208.06</v>
      </c>
      <c r="K141" s="22">
        <f>ROUND(J141/1000,0)</f>
        <v>2121</v>
      </c>
      <c r="L141" s="17">
        <f t="shared" si="24"/>
        <v>99.95287464655985</v>
      </c>
    </row>
    <row r="142" spans="1:12" ht="28.5" customHeight="1">
      <c r="A142" s="18" t="s">
        <v>141</v>
      </c>
      <c r="B142" s="12" t="s">
        <v>111</v>
      </c>
      <c r="C142" s="12" t="s">
        <v>142</v>
      </c>
      <c r="D142" s="12" t="s">
        <v>1601</v>
      </c>
      <c r="E142" s="12" t="s">
        <v>1601</v>
      </c>
      <c r="F142" s="19" t="s">
        <v>143</v>
      </c>
      <c r="G142" s="23">
        <f>G143+G147</f>
        <v>309263980</v>
      </c>
      <c r="H142" s="20">
        <f>H143+H147</f>
        <v>309263</v>
      </c>
      <c r="I142" s="20" t="s">
        <v>144</v>
      </c>
      <c r="J142" s="20">
        <f>J143+J147</f>
        <v>308154517.08</v>
      </c>
      <c r="K142" s="20">
        <f>K143+K147</f>
        <v>308154</v>
      </c>
      <c r="L142" s="17">
        <f t="shared" si="24"/>
        <v>99.64140553509473</v>
      </c>
    </row>
    <row r="143" spans="1:12" ht="56.25" customHeight="1">
      <c r="A143" s="18" t="s">
        <v>12</v>
      </c>
      <c r="B143" s="12" t="s">
        <v>111</v>
      </c>
      <c r="C143" s="12" t="s">
        <v>142</v>
      </c>
      <c r="D143" s="12" t="s">
        <v>13</v>
      </c>
      <c r="E143" s="12" t="s">
        <v>1601</v>
      </c>
      <c r="F143" s="19" t="s">
        <v>145</v>
      </c>
      <c r="G143" s="23">
        <f aca="true" t="shared" si="25" ref="G143:H145">G144</f>
        <v>112000</v>
      </c>
      <c r="H143" s="20">
        <f t="shared" si="25"/>
        <v>112</v>
      </c>
      <c r="I143" s="20" t="s">
        <v>145</v>
      </c>
      <c r="J143" s="20">
        <f aca="true" t="shared" si="26" ref="J143:K145">J144</f>
        <v>112000</v>
      </c>
      <c r="K143" s="20">
        <f t="shared" si="26"/>
        <v>112</v>
      </c>
      <c r="L143" s="17">
        <f t="shared" si="24"/>
        <v>100</v>
      </c>
    </row>
    <row r="144" spans="1:12" ht="83.25" customHeight="1">
      <c r="A144" s="18" t="s">
        <v>146</v>
      </c>
      <c r="B144" s="12" t="s">
        <v>111</v>
      </c>
      <c r="C144" s="12" t="s">
        <v>142</v>
      </c>
      <c r="D144" s="12" t="s">
        <v>147</v>
      </c>
      <c r="E144" s="12" t="s">
        <v>1601</v>
      </c>
      <c r="F144" s="19" t="s">
        <v>145</v>
      </c>
      <c r="G144" s="23">
        <f t="shared" si="25"/>
        <v>112000</v>
      </c>
      <c r="H144" s="20">
        <f t="shared" si="25"/>
        <v>112</v>
      </c>
      <c r="I144" s="20" t="s">
        <v>145</v>
      </c>
      <c r="J144" s="20">
        <f t="shared" si="26"/>
        <v>112000</v>
      </c>
      <c r="K144" s="20">
        <f t="shared" si="26"/>
        <v>112</v>
      </c>
      <c r="L144" s="17">
        <f t="shared" si="24"/>
        <v>100</v>
      </c>
    </row>
    <row r="145" spans="1:12" ht="28.5" customHeight="1">
      <c r="A145" s="18" t="s">
        <v>148</v>
      </c>
      <c r="B145" s="12" t="s">
        <v>111</v>
      </c>
      <c r="C145" s="12" t="s">
        <v>142</v>
      </c>
      <c r="D145" s="12" t="s">
        <v>149</v>
      </c>
      <c r="E145" s="12" t="s">
        <v>1601</v>
      </c>
      <c r="F145" s="19" t="s">
        <v>145</v>
      </c>
      <c r="G145" s="23">
        <f t="shared" si="25"/>
        <v>112000</v>
      </c>
      <c r="H145" s="20">
        <f t="shared" si="25"/>
        <v>112</v>
      </c>
      <c r="I145" s="20" t="s">
        <v>145</v>
      </c>
      <c r="J145" s="20">
        <f t="shared" si="26"/>
        <v>112000</v>
      </c>
      <c r="K145" s="20">
        <f t="shared" si="26"/>
        <v>112</v>
      </c>
      <c r="L145" s="17">
        <f t="shared" si="24"/>
        <v>100</v>
      </c>
    </row>
    <row r="146" spans="1:12" ht="56.25" customHeight="1">
      <c r="A146" s="18" t="s">
        <v>6</v>
      </c>
      <c r="B146" s="12" t="s">
        <v>111</v>
      </c>
      <c r="C146" s="12" t="s">
        <v>142</v>
      </c>
      <c r="D146" s="12" t="s">
        <v>149</v>
      </c>
      <c r="E146" s="12" t="s">
        <v>7</v>
      </c>
      <c r="F146" s="21">
        <v>112000</v>
      </c>
      <c r="G146" s="21">
        <f>F146</f>
        <v>112000</v>
      </c>
      <c r="H146" s="22">
        <f>ROUND(G146/1000,0)</f>
        <v>112</v>
      </c>
      <c r="I146" s="22">
        <v>112000</v>
      </c>
      <c r="J146" s="22">
        <f>I146</f>
        <v>112000</v>
      </c>
      <c r="K146" s="22">
        <f>ROUND(J146/1000,0)</f>
        <v>112</v>
      </c>
      <c r="L146" s="17">
        <f t="shared" si="24"/>
        <v>100</v>
      </c>
    </row>
    <row r="147" spans="1:12" ht="42" customHeight="1">
      <c r="A147" s="18" t="s">
        <v>118</v>
      </c>
      <c r="B147" s="12" t="s">
        <v>111</v>
      </c>
      <c r="C147" s="12" t="s">
        <v>142</v>
      </c>
      <c r="D147" s="12" t="s">
        <v>119</v>
      </c>
      <c r="E147" s="12" t="s">
        <v>1601</v>
      </c>
      <c r="F147" s="19" t="s">
        <v>150</v>
      </c>
      <c r="G147" s="19">
        <f>G148+G151+G170</f>
        <v>309151980</v>
      </c>
      <c r="H147" s="20">
        <f>H148+H151+H170</f>
        <v>309151</v>
      </c>
      <c r="I147" s="20" t="s">
        <v>151</v>
      </c>
      <c r="J147" s="20">
        <f>J148+J151+J170</f>
        <v>308042517.08</v>
      </c>
      <c r="K147" s="20">
        <f>K148+K151+K170</f>
        <v>308042</v>
      </c>
      <c r="L147" s="17">
        <f t="shared" si="24"/>
        <v>99.64127562259219</v>
      </c>
    </row>
    <row r="148" spans="1:12" ht="151.5" customHeight="1">
      <c r="A148" s="18" t="s">
        <v>152</v>
      </c>
      <c r="B148" s="12" t="s">
        <v>111</v>
      </c>
      <c r="C148" s="12" t="s">
        <v>142</v>
      </c>
      <c r="D148" s="12" t="s">
        <v>153</v>
      </c>
      <c r="E148" s="12" t="s">
        <v>1601</v>
      </c>
      <c r="F148" s="19" t="s">
        <v>154</v>
      </c>
      <c r="G148" s="19">
        <f>G149</f>
        <v>1116000</v>
      </c>
      <c r="H148" s="20">
        <f>H149</f>
        <v>1116</v>
      </c>
      <c r="I148" s="20" t="s">
        <v>155</v>
      </c>
      <c r="J148" s="20">
        <f>J149</f>
        <v>1065186</v>
      </c>
      <c r="K148" s="20">
        <f>K149</f>
        <v>1065</v>
      </c>
      <c r="L148" s="17">
        <f t="shared" si="24"/>
        <v>95.43010752688173</v>
      </c>
    </row>
    <row r="149" spans="1:12" ht="28.5" customHeight="1">
      <c r="A149" s="18" t="s">
        <v>156</v>
      </c>
      <c r="B149" s="12" t="s">
        <v>111</v>
      </c>
      <c r="C149" s="12" t="s">
        <v>142</v>
      </c>
      <c r="D149" s="12" t="s">
        <v>157</v>
      </c>
      <c r="E149" s="12" t="s">
        <v>1601</v>
      </c>
      <c r="F149" s="19" t="s">
        <v>154</v>
      </c>
      <c r="G149" s="19">
        <f>G150</f>
        <v>1116000</v>
      </c>
      <c r="H149" s="20">
        <f>H150</f>
        <v>1116</v>
      </c>
      <c r="I149" s="20" t="s">
        <v>155</v>
      </c>
      <c r="J149" s="20">
        <f>J150</f>
        <v>1065186</v>
      </c>
      <c r="K149" s="20">
        <f>K150</f>
        <v>1065</v>
      </c>
      <c r="L149" s="17">
        <f t="shared" si="24"/>
        <v>95.43010752688173</v>
      </c>
    </row>
    <row r="150" spans="1:12" ht="56.25" customHeight="1">
      <c r="A150" s="18" t="s">
        <v>6</v>
      </c>
      <c r="B150" s="12" t="s">
        <v>111</v>
      </c>
      <c r="C150" s="12" t="s">
        <v>142</v>
      </c>
      <c r="D150" s="12" t="s">
        <v>157</v>
      </c>
      <c r="E150" s="12" t="s">
        <v>7</v>
      </c>
      <c r="F150" s="21">
        <v>1116000</v>
      </c>
      <c r="G150" s="21">
        <f>F150</f>
        <v>1116000</v>
      </c>
      <c r="H150" s="22">
        <f>ROUND(G150/1000,0)</f>
        <v>1116</v>
      </c>
      <c r="I150" s="22">
        <v>1065186</v>
      </c>
      <c r="J150" s="22">
        <f>I150</f>
        <v>1065186</v>
      </c>
      <c r="K150" s="22">
        <f>ROUND(J150/1000,0)</f>
        <v>1065</v>
      </c>
      <c r="L150" s="17">
        <f t="shared" si="24"/>
        <v>95.43010752688173</v>
      </c>
    </row>
    <row r="151" spans="1:12" ht="69.75" customHeight="1">
      <c r="A151" s="18" t="s">
        <v>120</v>
      </c>
      <c r="B151" s="12" t="s">
        <v>111</v>
      </c>
      <c r="C151" s="12" t="s">
        <v>142</v>
      </c>
      <c r="D151" s="12" t="s">
        <v>121</v>
      </c>
      <c r="E151" s="12" t="s">
        <v>1601</v>
      </c>
      <c r="F151" s="19" t="s">
        <v>158</v>
      </c>
      <c r="G151" s="19">
        <f>G152+G154+G156+G158+G160+G162+G164+G166+G168</f>
        <v>301367980</v>
      </c>
      <c r="H151" s="20">
        <f>H152+H154+H156+H158+H160+H162+H164+H166+H168</f>
        <v>301367</v>
      </c>
      <c r="I151" s="20" t="s">
        <v>159</v>
      </c>
      <c r="J151" s="20">
        <f>J152+J154+J156+J158+J160+J162+J164+J166+J168</f>
        <v>300329106.39</v>
      </c>
      <c r="K151" s="20">
        <f>K152+K154+K156+K158+K160+K162+K164+K166+K168</f>
        <v>300329</v>
      </c>
      <c r="L151" s="17">
        <f t="shared" si="24"/>
        <v>99.65556945518254</v>
      </c>
    </row>
    <row r="152" spans="1:12" ht="42" customHeight="1">
      <c r="A152" s="18" t="s">
        <v>122</v>
      </c>
      <c r="B152" s="12" t="s">
        <v>111</v>
      </c>
      <c r="C152" s="12" t="s">
        <v>142</v>
      </c>
      <c r="D152" s="12" t="s">
        <v>123</v>
      </c>
      <c r="E152" s="12" t="s">
        <v>1601</v>
      </c>
      <c r="F152" s="19" t="s">
        <v>160</v>
      </c>
      <c r="G152" s="19">
        <f>G153</f>
        <v>1085000</v>
      </c>
      <c r="H152" s="20">
        <f>H153</f>
        <v>1085</v>
      </c>
      <c r="I152" s="20" t="s">
        <v>161</v>
      </c>
      <c r="J152" s="20">
        <f>J153</f>
        <v>1084839.1</v>
      </c>
      <c r="K152" s="20">
        <f>K153</f>
        <v>1085</v>
      </c>
      <c r="L152" s="17">
        <f t="shared" si="24"/>
        <v>100</v>
      </c>
    </row>
    <row r="153" spans="1:12" ht="56.25" customHeight="1">
      <c r="A153" s="18" t="s">
        <v>6</v>
      </c>
      <c r="B153" s="12" t="s">
        <v>111</v>
      </c>
      <c r="C153" s="12" t="s">
        <v>142</v>
      </c>
      <c r="D153" s="12" t="s">
        <v>123</v>
      </c>
      <c r="E153" s="12" t="s">
        <v>7</v>
      </c>
      <c r="F153" s="21">
        <v>1085000</v>
      </c>
      <c r="G153" s="21">
        <f>F153</f>
        <v>1085000</v>
      </c>
      <c r="H153" s="22">
        <f>ROUND(G153/1000,0)</f>
        <v>1085</v>
      </c>
      <c r="I153" s="22">
        <v>1084839.1</v>
      </c>
      <c r="J153" s="22">
        <f>I153</f>
        <v>1084839.1</v>
      </c>
      <c r="K153" s="22">
        <f>ROUND(J153/1000,0)</f>
        <v>1085</v>
      </c>
      <c r="L153" s="17">
        <f t="shared" si="24"/>
        <v>100</v>
      </c>
    </row>
    <row r="154" spans="1:12" ht="42" customHeight="1">
      <c r="A154" s="18" t="s">
        <v>4</v>
      </c>
      <c r="B154" s="12" t="s">
        <v>111</v>
      </c>
      <c r="C154" s="12" t="s">
        <v>142</v>
      </c>
      <c r="D154" s="12" t="s">
        <v>126</v>
      </c>
      <c r="E154" s="12" t="s">
        <v>1601</v>
      </c>
      <c r="F154" s="19" t="s">
        <v>162</v>
      </c>
      <c r="G154" s="19">
        <f>G155</f>
        <v>247122000</v>
      </c>
      <c r="H154" s="20">
        <f>H155</f>
        <v>247122</v>
      </c>
      <c r="I154" s="20" t="s">
        <v>163</v>
      </c>
      <c r="J154" s="20">
        <f>J155</f>
        <v>246333448.15</v>
      </c>
      <c r="K154" s="20">
        <f>K155</f>
        <v>246333</v>
      </c>
      <c r="L154" s="17">
        <f t="shared" si="24"/>
        <v>99.68072450044917</v>
      </c>
    </row>
    <row r="155" spans="1:12" ht="56.25" customHeight="1">
      <c r="A155" s="18" t="s">
        <v>6</v>
      </c>
      <c r="B155" s="12" t="s">
        <v>111</v>
      </c>
      <c r="C155" s="12" t="s">
        <v>142</v>
      </c>
      <c r="D155" s="12" t="s">
        <v>126</v>
      </c>
      <c r="E155" s="12" t="s">
        <v>7</v>
      </c>
      <c r="F155" s="21">
        <v>247122000</v>
      </c>
      <c r="G155" s="21">
        <f>F155</f>
        <v>247122000</v>
      </c>
      <c r="H155" s="22">
        <f>ROUND(G155/1000,0)</f>
        <v>247122</v>
      </c>
      <c r="I155" s="22">
        <v>246333448.15</v>
      </c>
      <c r="J155" s="22">
        <f>I155</f>
        <v>246333448.15</v>
      </c>
      <c r="K155" s="22">
        <f>ROUND(J155/1000,0)</f>
        <v>246333</v>
      </c>
      <c r="L155" s="17">
        <f t="shared" si="24"/>
        <v>99.68072450044917</v>
      </c>
    </row>
    <row r="156" spans="1:12" ht="56.25" customHeight="1">
      <c r="A156" s="18" t="s">
        <v>129</v>
      </c>
      <c r="B156" s="12" t="s">
        <v>111</v>
      </c>
      <c r="C156" s="12" t="s">
        <v>142</v>
      </c>
      <c r="D156" s="12" t="s">
        <v>130</v>
      </c>
      <c r="E156" s="12" t="s">
        <v>1601</v>
      </c>
      <c r="F156" s="19" t="s">
        <v>164</v>
      </c>
      <c r="G156" s="19">
        <f>G157</f>
        <v>940000</v>
      </c>
      <c r="H156" s="20">
        <f>H157</f>
        <v>940</v>
      </c>
      <c r="I156" s="20" t="s">
        <v>165</v>
      </c>
      <c r="J156" s="20">
        <f>J157</f>
        <v>926107.57</v>
      </c>
      <c r="K156" s="20">
        <f>K157</f>
        <v>926</v>
      </c>
      <c r="L156" s="17">
        <f t="shared" si="24"/>
        <v>98.51063829787235</v>
      </c>
    </row>
    <row r="157" spans="1:12" ht="56.25" customHeight="1">
      <c r="A157" s="18" t="s">
        <v>6</v>
      </c>
      <c r="B157" s="12" t="s">
        <v>111</v>
      </c>
      <c r="C157" s="12" t="s">
        <v>142</v>
      </c>
      <c r="D157" s="12" t="s">
        <v>130</v>
      </c>
      <c r="E157" s="12" t="s">
        <v>7</v>
      </c>
      <c r="F157" s="21">
        <v>940000</v>
      </c>
      <c r="G157" s="21">
        <f>F157</f>
        <v>940000</v>
      </c>
      <c r="H157" s="22">
        <f>ROUND(G157/1000,0)</f>
        <v>940</v>
      </c>
      <c r="I157" s="22">
        <v>926107.57</v>
      </c>
      <c r="J157" s="22">
        <f>I157</f>
        <v>926107.57</v>
      </c>
      <c r="K157" s="22">
        <f>ROUND(J157/1000,0)</f>
        <v>926</v>
      </c>
      <c r="L157" s="17">
        <f t="shared" si="24"/>
        <v>98.51063829787235</v>
      </c>
    </row>
    <row r="158" spans="1:12" ht="138" customHeight="1">
      <c r="A158" s="18" t="s">
        <v>166</v>
      </c>
      <c r="B158" s="12" t="s">
        <v>111</v>
      </c>
      <c r="C158" s="12" t="s">
        <v>142</v>
      </c>
      <c r="D158" s="12" t="s">
        <v>167</v>
      </c>
      <c r="E158" s="12" t="s">
        <v>1601</v>
      </c>
      <c r="F158" s="19" t="s">
        <v>168</v>
      </c>
      <c r="G158" s="19">
        <f>G159</f>
        <v>4600000</v>
      </c>
      <c r="H158" s="20">
        <f>H159</f>
        <v>4600</v>
      </c>
      <c r="I158" s="20" t="s">
        <v>168</v>
      </c>
      <c r="J158" s="20">
        <f>J159</f>
        <v>4600000</v>
      </c>
      <c r="K158" s="20">
        <f>K159</f>
        <v>4600</v>
      </c>
      <c r="L158" s="17">
        <f t="shared" si="24"/>
        <v>100</v>
      </c>
    </row>
    <row r="159" spans="1:12" ht="56.25" customHeight="1">
      <c r="A159" s="18" t="s">
        <v>6</v>
      </c>
      <c r="B159" s="12" t="s">
        <v>111</v>
      </c>
      <c r="C159" s="12" t="s">
        <v>142</v>
      </c>
      <c r="D159" s="12" t="s">
        <v>167</v>
      </c>
      <c r="E159" s="12" t="s">
        <v>7</v>
      </c>
      <c r="F159" s="21">
        <v>4600000</v>
      </c>
      <c r="G159" s="21">
        <f>F159</f>
        <v>4600000</v>
      </c>
      <c r="H159" s="22">
        <f>ROUND(G159/1000,0)</f>
        <v>4600</v>
      </c>
      <c r="I159" s="22">
        <v>4600000</v>
      </c>
      <c r="J159" s="22">
        <f>I159</f>
        <v>4600000</v>
      </c>
      <c r="K159" s="22">
        <f>ROUND(J159/1000,0)</f>
        <v>4600</v>
      </c>
      <c r="L159" s="17">
        <f t="shared" si="24"/>
        <v>100</v>
      </c>
    </row>
    <row r="160" spans="1:12" ht="28.5" customHeight="1">
      <c r="A160" s="18" t="s">
        <v>169</v>
      </c>
      <c r="B160" s="12" t="s">
        <v>111</v>
      </c>
      <c r="C160" s="12" t="s">
        <v>142</v>
      </c>
      <c r="D160" s="12" t="s">
        <v>170</v>
      </c>
      <c r="E160" s="12" t="s">
        <v>1601</v>
      </c>
      <c r="F160" s="19" t="s">
        <v>171</v>
      </c>
      <c r="G160" s="19">
        <f>G161</f>
        <v>19975000</v>
      </c>
      <c r="H160" s="20">
        <f>H161</f>
        <v>19975</v>
      </c>
      <c r="I160" s="20" t="s">
        <v>172</v>
      </c>
      <c r="J160" s="20">
        <f>J161</f>
        <v>19970843.76</v>
      </c>
      <c r="K160" s="20">
        <f>K161</f>
        <v>19971</v>
      </c>
      <c r="L160" s="17">
        <f t="shared" si="24"/>
        <v>99.97997496871089</v>
      </c>
    </row>
    <row r="161" spans="1:12" ht="56.25" customHeight="1">
      <c r="A161" s="18" t="s">
        <v>6</v>
      </c>
      <c r="B161" s="12" t="s">
        <v>111</v>
      </c>
      <c r="C161" s="12" t="s">
        <v>142</v>
      </c>
      <c r="D161" s="12" t="s">
        <v>170</v>
      </c>
      <c r="E161" s="12" t="s">
        <v>7</v>
      </c>
      <c r="F161" s="21">
        <v>19975000</v>
      </c>
      <c r="G161" s="21">
        <f>F161</f>
        <v>19975000</v>
      </c>
      <c r="H161" s="22">
        <f>ROUND(G161/1000,0)</f>
        <v>19975</v>
      </c>
      <c r="I161" s="22">
        <v>19970843.76</v>
      </c>
      <c r="J161" s="22">
        <f>I161</f>
        <v>19970843.76</v>
      </c>
      <c r="K161" s="22">
        <f>ROUND(J161/1000,0)</f>
        <v>19971</v>
      </c>
      <c r="L161" s="17">
        <f t="shared" si="24"/>
        <v>99.97997496871089</v>
      </c>
    </row>
    <row r="162" spans="1:12" ht="28.5" customHeight="1">
      <c r="A162" s="18" t="s">
        <v>173</v>
      </c>
      <c r="B162" s="12" t="s">
        <v>111</v>
      </c>
      <c r="C162" s="12" t="s">
        <v>142</v>
      </c>
      <c r="D162" s="12" t="s">
        <v>174</v>
      </c>
      <c r="E162" s="12" t="s">
        <v>1601</v>
      </c>
      <c r="F162" s="19" t="s">
        <v>175</v>
      </c>
      <c r="G162" s="19">
        <f>G163</f>
        <v>10000000</v>
      </c>
      <c r="H162" s="20">
        <f>H163</f>
        <v>10000</v>
      </c>
      <c r="I162" s="20" t="s">
        <v>175</v>
      </c>
      <c r="J162" s="20">
        <f>J163</f>
        <v>10000000</v>
      </c>
      <c r="K162" s="20">
        <f>K163</f>
        <v>10000</v>
      </c>
      <c r="L162" s="17">
        <f t="shared" si="24"/>
        <v>100</v>
      </c>
    </row>
    <row r="163" spans="1:12" ht="56.25" customHeight="1">
      <c r="A163" s="18" t="s">
        <v>6</v>
      </c>
      <c r="B163" s="12" t="s">
        <v>111</v>
      </c>
      <c r="C163" s="12" t="s">
        <v>142</v>
      </c>
      <c r="D163" s="12" t="s">
        <v>174</v>
      </c>
      <c r="E163" s="12" t="s">
        <v>7</v>
      </c>
      <c r="F163" s="21">
        <v>10000000</v>
      </c>
      <c r="G163" s="21">
        <f>F163</f>
        <v>10000000</v>
      </c>
      <c r="H163" s="22">
        <f>ROUND(G163/1000,0)</f>
        <v>10000</v>
      </c>
      <c r="I163" s="22">
        <v>10000000</v>
      </c>
      <c r="J163" s="22">
        <f>I163</f>
        <v>10000000</v>
      </c>
      <c r="K163" s="22">
        <f>ROUND(J163/1000,0)</f>
        <v>10000</v>
      </c>
      <c r="L163" s="17">
        <f t="shared" si="24"/>
        <v>100</v>
      </c>
    </row>
    <row r="164" spans="1:12" ht="28.5" customHeight="1">
      <c r="A164" s="18" t="s">
        <v>176</v>
      </c>
      <c r="B164" s="12" t="s">
        <v>111</v>
      </c>
      <c r="C164" s="12" t="s">
        <v>142</v>
      </c>
      <c r="D164" s="12" t="s">
        <v>177</v>
      </c>
      <c r="E164" s="12" t="s">
        <v>1601</v>
      </c>
      <c r="F164" s="19" t="s">
        <v>178</v>
      </c>
      <c r="G164" s="19">
        <f>G165</f>
        <v>546580</v>
      </c>
      <c r="H164" s="20">
        <f>H165</f>
        <v>546</v>
      </c>
      <c r="I164" s="20" t="s">
        <v>179</v>
      </c>
      <c r="J164" s="20">
        <f>J165</f>
        <v>546360</v>
      </c>
      <c r="K164" s="20">
        <f>K165</f>
        <v>546</v>
      </c>
      <c r="L164" s="17">
        <f t="shared" si="24"/>
        <v>100</v>
      </c>
    </row>
    <row r="165" spans="1:12" ht="56.25" customHeight="1">
      <c r="A165" s="18" t="s">
        <v>6</v>
      </c>
      <c r="B165" s="12" t="s">
        <v>111</v>
      </c>
      <c r="C165" s="12" t="s">
        <v>142</v>
      </c>
      <c r="D165" s="12" t="s">
        <v>177</v>
      </c>
      <c r="E165" s="12" t="s">
        <v>7</v>
      </c>
      <c r="F165" s="21">
        <v>546580</v>
      </c>
      <c r="G165" s="21">
        <f>F165</f>
        <v>546580</v>
      </c>
      <c r="H165" s="22">
        <f>ROUND(G165/1000,0)-1</f>
        <v>546</v>
      </c>
      <c r="I165" s="22">
        <v>546360</v>
      </c>
      <c r="J165" s="22">
        <f>I165</f>
        <v>546360</v>
      </c>
      <c r="K165" s="22">
        <f>ROUND(J165/1000,0)</f>
        <v>546</v>
      </c>
      <c r="L165" s="17">
        <f t="shared" si="24"/>
        <v>100</v>
      </c>
    </row>
    <row r="166" spans="1:12" ht="42" customHeight="1">
      <c r="A166" s="18" t="s">
        <v>180</v>
      </c>
      <c r="B166" s="12" t="s">
        <v>111</v>
      </c>
      <c r="C166" s="12" t="s">
        <v>142</v>
      </c>
      <c r="D166" s="12" t="s">
        <v>181</v>
      </c>
      <c r="E166" s="12" t="s">
        <v>1601</v>
      </c>
      <c r="F166" s="19" t="s">
        <v>182</v>
      </c>
      <c r="G166" s="19">
        <f>G167</f>
        <v>21000</v>
      </c>
      <c r="H166" s="20">
        <f>H167</f>
        <v>21</v>
      </c>
      <c r="I166" s="20" t="s">
        <v>182</v>
      </c>
      <c r="J166" s="20">
        <f>J167</f>
        <v>21000</v>
      </c>
      <c r="K166" s="20">
        <f>K167</f>
        <v>21</v>
      </c>
      <c r="L166" s="17">
        <f t="shared" si="24"/>
        <v>100</v>
      </c>
    </row>
    <row r="167" spans="1:12" ht="56.25" customHeight="1">
      <c r="A167" s="18" t="s">
        <v>6</v>
      </c>
      <c r="B167" s="12" t="s">
        <v>111</v>
      </c>
      <c r="C167" s="12" t="s">
        <v>142</v>
      </c>
      <c r="D167" s="12" t="s">
        <v>181</v>
      </c>
      <c r="E167" s="12" t="s">
        <v>7</v>
      </c>
      <c r="F167" s="21">
        <v>21000</v>
      </c>
      <c r="G167" s="21">
        <f>F167</f>
        <v>21000</v>
      </c>
      <c r="H167" s="22">
        <f>ROUND(G167/1000,0)</f>
        <v>21</v>
      </c>
      <c r="I167" s="22">
        <v>21000</v>
      </c>
      <c r="J167" s="22">
        <f>I167</f>
        <v>21000</v>
      </c>
      <c r="K167" s="22">
        <f>ROUND(J167/1000,0)</f>
        <v>21</v>
      </c>
      <c r="L167" s="17">
        <f t="shared" si="24"/>
        <v>100</v>
      </c>
    </row>
    <row r="168" spans="1:12" ht="69.75" customHeight="1">
      <c r="A168" s="18" t="s">
        <v>137</v>
      </c>
      <c r="B168" s="12" t="s">
        <v>111</v>
      </c>
      <c r="C168" s="12" t="s">
        <v>142</v>
      </c>
      <c r="D168" s="12" t="s">
        <v>138</v>
      </c>
      <c r="E168" s="12" t="s">
        <v>1601</v>
      </c>
      <c r="F168" s="19" t="s">
        <v>183</v>
      </c>
      <c r="G168" s="19">
        <f>G169</f>
        <v>17078400</v>
      </c>
      <c r="H168" s="20">
        <f>H169</f>
        <v>17078</v>
      </c>
      <c r="I168" s="20" t="s">
        <v>184</v>
      </c>
      <c r="J168" s="20">
        <f>J169</f>
        <v>16846507.81</v>
      </c>
      <c r="K168" s="20">
        <f>K169</f>
        <v>16847</v>
      </c>
      <c r="L168" s="17">
        <f t="shared" si="24"/>
        <v>98.64738259749384</v>
      </c>
    </row>
    <row r="169" spans="1:12" ht="56.25" customHeight="1">
      <c r="A169" s="18" t="s">
        <v>6</v>
      </c>
      <c r="B169" s="12" t="s">
        <v>111</v>
      </c>
      <c r="C169" s="12" t="s">
        <v>142</v>
      </c>
      <c r="D169" s="12" t="s">
        <v>138</v>
      </c>
      <c r="E169" s="12" t="s">
        <v>7</v>
      </c>
      <c r="F169" s="21">
        <v>17078400</v>
      </c>
      <c r="G169" s="21">
        <f>F169</f>
        <v>17078400</v>
      </c>
      <c r="H169" s="22">
        <f>ROUND(G169/1000,0)</f>
        <v>17078</v>
      </c>
      <c r="I169" s="22">
        <v>16846507.81</v>
      </c>
      <c r="J169" s="22">
        <f>I169</f>
        <v>16846507.81</v>
      </c>
      <c r="K169" s="22">
        <f>ROUND(J169/1000,0)</f>
        <v>16847</v>
      </c>
      <c r="L169" s="17">
        <f t="shared" si="24"/>
        <v>98.64738259749384</v>
      </c>
    </row>
    <row r="170" spans="1:12" ht="83.25" customHeight="1">
      <c r="A170" s="18" t="s">
        <v>185</v>
      </c>
      <c r="B170" s="12" t="s">
        <v>111</v>
      </c>
      <c r="C170" s="12" t="s">
        <v>142</v>
      </c>
      <c r="D170" s="12" t="s">
        <v>186</v>
      </c>
      <c r="E170" s="12" t="s">
        <v>1601</v>
      </c>
      <c r="F170" s="19" t="s">
        <v>187</v>
      </c>
      <c r="G170" s="19">
        <f>G171+G173+G175</f>
        <v>6668000</v>
      </c>
      <c r="H170" s="20">
        <f>H171+H173+H175</f>
        <v>6668</v>
      </c>
      <c r="I170" s="20" t="s">
        <v>188</v>
      </c>
      <c r="J170" s="20">
        <f>J171+J173+J175</f>
        <v>6648224.69</v>
      </c>
      <c r="K170" s="20">
        <f>K171+K173+K175</f>
        <v>6648</v>
      </c>
      <c r="L170" s="17">
        <f t="shared" si="24"/>
        <v>99.7000599880024</v>
      </c>
    </row>
    <row r="171" spans="1:12" ht="56.25" customHeight="1">
      <c r="A171" s="18" t="s">
        <v>189</v>
      </c>
      <c r="B171" s="12" t="s">
        <v>111</v>
      </c>
      <c r="C171" s="12" t="s">
        <v>142</v>
      </c>
      <c r="D171" s="12" t="s">
        <v>190</v>
      </c>
      <c r="E171" s="12" t="s">
        <v>1601</v>
      </c>
      <c r="F171" s="19" t="s">
        <v>191</v>
      </c>
      <c r="G171" s="19">
        <f>G172</f>
        <v>4825000</v>
      </c>
      <c r="H171" s="20">
        <f>H172</f>
        <v>4825</v>
      </c>
      <c r="I171" s="20" t="s">
        <v>191</v>
      </c>
      <c r="J171" s="20">
        <f>J172</f>
        <v>4825000</v>
      </c>
      <c r="K171" s="20">
        <f>K172</f>
        <v>4825</v>
      </c>
      <c r="L171" s="17">
        <f t="shared" si="24"/>
        <v>100</v>
      </c>
    </row>
    <row r="172" spans="1:12" ht="56.25" customHeight="1">
      <c r="A172" s="18" t="s">
        <v>6</v>
      </c>
      <c r="B172" s="12" t="s">
        <v>111</v>
      </c>
      <c r="C172" s="12" t="s">
        <v>142</v>
      </c>
      <c r="D172" s="12" t="s">
        <v>190</v>
      </c>
      <c r="E172" s="12" t="s">
        <v>7</v>
      </c>
      <c r="F172" s="21">
        <v>4825000</v>
      </c>
      <c r="G172" s="21">
        <f>F172</f>
        <v>4825000</v>
      </c>
      <c r="H172" s="22">
        <f>ROUND(G172/1000,0)</f>
        <v>4825</v>
      </c>
      <c r="I172" s="22">
        <v>4825000</v>
      </c>
      <c r="J172" s="22">
        <f>I172</f>
        <v>4825000</v>
      </c>
      <c r="K172" s="22">
        <f>ROUND(J172/1000,0)</f>
        <v>4825</v>
      </c>
      <c r="L172" s="17">
        <f t="shared" si="24"/>
        <v>100</v>
      </c>
    </row>
    <row r="173" spans="1:12" ht="42" customHeight="1">
      <c r="A173" s="18" t="s">
        <v>192</v>
      </c>
      <c r="B173" s="12" t="s">
        <v>111</v>
      </c>
      <c r="C173" s="12" t="s">
        <v>142</v>
      </c>
      <c r="D173" s="12" t="s">
        <v>193</v>
      </c>
      <c r="E173" s="12" t="s">
        <v>1601</v>
      </c>
      <c r="F173" s="19" t="s">
        <v>194</v>
      </c>
      <c r="G173" s="19">
        <f>G174</f>
        <v>1243000</v>
      </c>
      <c r="H173" s="20">
        <f>H174</f>
        <v>1243</v>
      </c>
      <c r="I173" s="20" t="s">
        <v>195</v>
      </c>
      <c r="J173" s="20">
        <f>J174</f>
        <v>1242821.11</v>
      </c>
      <c r="K173" s="20">
        <f>K174</f>
        <v>1243</v>
      </c>
      <c r="L173" s="17">
        <f t="shared" si="24"/>
        <v>100</v>
      </c>
    </row>
    <row r="174" spans="1:12" ht="56.25" customHeight="1">
      <c r="A174" s="18" t="s">
        <v>6</v>
      </c>
      <c r="B174" s="12" t="s">
        <v>111</v>
      </c>
      <c r="C174" s="12" t="s">
        <v>142</v>
      </c>
      <c r="D174" s="12" t="s">
        <v>193</v>
      </c>
      <c r="E174" s="12" t="s">
        <v>7</v>
      </c>
      <c r="F174" s="21">
        <v>1243000</v>
      </c>
      <c r="G174" s="21">
        <f>F174</f>
        <v>1243000</v>
      </c>
      <c r="H174" s="22">
        <f>ROUND(G174/1000,0)</f>
        <v>1243</v>
      </c>
      <c r="I174" s="22">
        <v>1242821.11</v>
      </c>
      <c r="J174" s="22">
        <f>I174</f>
        <v>1242821.11</v>
      </c>
      <c r="K174" s="22">
        <f>ROUND(J174/1000,0)</f>
        <v>1243</v>
      </c>
      <c r="L174" s="17">
        <f t="shared" si="24"/>
        <v>100</v>
      </c>
    </row>
    <row r="175" spans="1:12" ht="28.5" customHeight="1">
      <c r="A175" s="18" t="s">
        <v>196</v>
      </c>
      <c r="B175" s="12" t="s">
        <v>111</v>
      </c>
      <c r="C175" s="12" t="s">
        <v>142</v>
      </c>
      <c r="D175" s="12" t="s">
        <v>197</v>
      </c>
      <c r="E175" s="12" t="s">
        <v>1601</v>
      </c>
      <c r="F175" s="19" t="s">
        <v>198</v>
      </c>
      <c r="G175" s="19">
        <f>G176</f>
        <v>600000</v>
      </c>
      <c r="H175" s="20">
        <f>H176</f>
        <v>600</v>
      </c>
      <c r="I175" s="20" t="s">
        <v>199</v>
      </c>
      <c r="J175" s="20">
        <f>J176</f>
        <v>580403.58</v>
      </c>
      <c r="K175" s="20">
        <f>K176</f>
        <v>580</v>
      </c>
      <c r="L175" s="17">
        <f t="shared" si="24"/>
        <v>96.66666666666667</v>
      </c>
    </row>
    <row r="176" spans="1:12" ht="56.25" customHeight="1">
      <c r="A176" s="18" t="s">
        <v>6</v>
      </c>
      <c r="B176" s="12" t="s">
        <v>111</v>
      </c>
      <c r="C176" s="12" t="s">
        <v>142</v>
      </c>
      <c r="D176" s="12" t="s">
        <v>197</v>
      </c>
      <c r="E176" s="12" t="s">
        <v>7</v>
      </c>
      <c r="F176" s="21">
        <v>600000</v>
      </c>
      <c r="G176" s="21">
        <f>F176</f>
        <v>600000</v>
      </c>
      <c r="H176" s="22">
        <f>ROUND(G176/1000,0)</f>
        <v>600</v>
      </c>
      <c r="I176" s="22">
        <v>580403.58</v>
      </c>
      <c r="J176" s="22">
        <f>I176</f>
        <v>580403.58</v>
      </c>
      <c r="K176" s="22">
        <f>ROUND(J176/1000,0)</f>
        <v>580</v>
      </c>
      <c r="L176" s="17">
        <f t="shared" si="24"/>
        <v>96.66666666666667</v>
      </c>
    </row>
    <row r="177" spans="1:12" ht="28.5" customHeight="1">
      <c r="A177" s="18" t="s">
        <v>200</v>
      </c>
      <c r="B177" s="12" t="s">
        <v>111</v>
      </c>
      <c r="C177" s="12" t="s">
        <v>201</v>
      </c>
      <c r="D177" s="12" t="s">
        <v>1601</v>
      </c>
      <c r="E177" s="12" t="s">
        <v>1601</v>
      </c>
      <c r="F177" s="19" t="s">
        <v>202</v>
      </c>
      <c r="G177" s="19">
        <f aca="true" t="shared" si="27" ref="G177:H179">G178</f>
        <v>54819000</v>
      </c>
      <c r="H177" s="20">
        <f t="shared" si="27"/>
        <v>54819</v>
      </c>
      <c r="I177" s="20" t="s">
        <v>203</v>
      </c>
      <c r="J177" s="20">
        <f aca="true" t="shared" si="28" ref="J177:K179">J178</f>
        <v>54783186.49</v>
      </c>
      <c r="K177" s="20">
        <f t="shared" si="28"/>
        <v>54783</v>
      </c>
      <c r="L177" s="17">
        <f t="shared" si="24"/>
        <v>99.93432933836809</v>
      </c>
    </row>
    <row r="178" spans="1:12" ht="42" customHeight="1">
      <c r="A178" s="18" t="s">
        <v>118</v>
      </c>
      <c r="B178" s="12" t="s">
        <v>111</v>
      </c>
      <c r="C178" s="12" t="s">
        <v>201</v>
      </c>
      <c r="D178" s="12" t="s">
        <v>119</v>
      </c>
      <c r="E178" s="12" t="s">
        <v>1601</v>
      </c>
      <c r="F178" s="19" t="s">
        <v>202</v>
      </c>
      <c r="G178" s="19">
        <f t="shared" si="27"/>
        <v>54819000</v>
      </c>
      <c r="H178" s="20">
        <f t="shared" si="27"/>
        <v>54819</v>
      </c>
      <c r="I178" s="20" t="s">
        <v>203</v>
      </c>
      <c r="J178" s="20">
        <f t="shared" si="28"/>
        <v>54783186.49</v>
      </c>
      <c r="K178" s="20">
        <f t="shared" si="28"/>
        <v>54783</v>
      </c>
      <c r="L178" s="17">
        <f t="shared" si="24"/>
        <v>99.93432933836809</v>
      </c>
    </row>
    <row r="179" spans="1:12" ht="69.75" customHeight="1">
      <c r="A179" s="18" t="s">
        <v>120</v>
      </c>
      <c r="B179" s="12" t="s">
        <v>111</v>
      </c>
      <c r="C179" s="12" t="s">
        <v>201</v>
      </c>
      <c r="D179" s="12" t="s">
        <v>121</v>
      </c>
      <c r="E179" s="12" t="s">
        <v>1601</v>
      </c>
      <c r="F179" s="19" t="s">
        <v>202</v>
      </c>
      <c r="G179" s="19">
        <f t="shared" si="27"/>
        <v>54819000</v>
      </c>
      <c r="H179" s="20">
        <f t="shared" si="27"/>
        <v>54819</v>
      </c>
      <c r="I179" s="20" t="s">
        <v>203</v>
      </c>
      <c r="J179" s="20">
        <f t="shared" si="28"/>
        <v>54783186.49</v>
      </c>
      <c r="K179" s="20">
        <f t="shared" si="28"/>
        <v>54783</v>
      </c>
      <c r="L179" s="17">
        <f t="shared" si="24"/>
        <v>99.93432933836809</v>
      </c>
    </row>
    <row r="180" spans="1:12" ht="42" customHeight="1">
      <c r="A180" s="18" t="s">
        <v>4</v>
      </c>
      <c r="B180" s="12" t="s">
        <v>111</v>
      </c>
      <c r="C180" s="12" t="s">
        <v>201</v>
      </c>
      <c r="D180" s="12" t="s">
        <v>126</v>
      </c>
      <c r="E180" s="12" t="s">
        <v>1601</v>
      </c>
      <c r="F180" s="19" t="s">
        <v>202</v>
      </c>
      <c r="G180" s="19">
        <f>G181+G182+G183</f>
        <v>54819000</v>
      </c>
      <c r="H180" s="20">
        <f>H181+H182+H183</f>
        <v>54819</v>
      </c>
      <c r="I180" s="20" t="s">
        <v>203</v>
      </c>
      <c r="J180" s="20">
        <f>J181+J182+J183</f>
        <v>54783186.49</v>
      </c>
      <c r="K180" s="20">
        <f>K181+K182+K183</f>
        <v>54783</v>
      </c>
      <c r="L180" s="17">
        <f t="shared" si="24"/>
        <v>99.93432933836809</v>
      </c>
    </row>
    <row r="181" spans="1:12" ht="124.5" customHeight="1">
      <c r="A181" s="18" t="s">
        <v>1620</v>
      </c>
      <c r="B181" s="12" t="s">
        <v>111</v>
      </c>
      <c r="C181" s="12" t="s">
        <v>201</v>
      </c>
      <c r="D181" s="12" t="s">
        <v>126</v>
      </c>
      <c r="E181" s="12" t="s">
        <v>1621</v>
      </c>
      <c r="F181" s="21">
        <v>53273000</v>
      </c>
      <c r="G181" s="21">
        <f>F181</f>
        <v>53273000</v>
      </c>
      <c r="H181" s="22">
        <f>ROUND(G181/1000,0)</f>
        <v>53273</v>
      </c>
      <c r="I181" s="22">
        <v>53272253.31</v>
      </c>
      <c r="J181" s="22">
        <f>I181</f>
        <v>53272253.31</v>
      </c>
      <c r="K181" s="22">
        <f>ROUND(J181/1000,0)</f>
        <v>53272</v>
      </c>
      <c r="L181" s="17">
        <f t="shared" si="24"/>
        <v>99.99812287650404</v>
      </c>
    </row>
    <row r="182" spans="1:12" ht="56.25" customHeight="1">
      <c r="A182" s="18" t="s">
        <v>1635</v>
      </c>
      <c r="B182" s="12" t="s">
        <v>111</v>
      </c>
      <c r="C182" s="12" t="s">
        <v>201</v>
      </c>
      <c r="D182" s="12" t="s">
        <v>126</v>
      </c>
      <c r="E182" s="12" t="s">
        <v>1636</v>
      </c>
      <c r="F182" s="21">
        <v>1534000</v>
      </c>
      <c r="G182" s="21">
        <f>F182</f>
        <v>1534000</v>
      </c>
      <c r="H182" s="22">
        <f>ROUND(G182/1000,0)</f>
        <v>1534</v>
      </c>
      <c r="I182" s="22">
        <v>1498933.18</v>
      </c>
      <c r="J182" s="22">
        <f>I182</f>
        <v>1498933.18</v>
      </c>
      <c r="K182" s="22">
        <f>ROUND(J182/1000,0)</f>
        <v>1499</v>
      </c>
      <c r="L182" s="17">
        <f t="shared" si="24"/>
        <v>97.71838331160365</v>
      </c>
    </row>
    <row r="183" spans="1:12" ht="28.5" customHeight="1">
      <c r="A183" s="18" t="s">
        <v>1641</v>
      </c>
      <c r="B183" s="12" t="s">
        <v>111</v>
      </c>
      <c r="C183" s="12" t="s">
        <v>201</v>
      </c>
      <c r="D183" s="12" t="s">
        <v>126</v>
      </c>
      <c r="E183" s="12" t="s">
        <v>1642</v>
      </c>
      <c r="F183" s="21">
        <v>12000</v>
      </c>
      <c r="G183" s="21">
        <f>F183</f>
        <v>12000</v>
      </c>
      <c r="H183" s="22">
        <f>ROUND(G183/1000,0)</f>
        <v>12</v>
      </c>
      <c r="I183" s="22">
        <v>12000</v>
      </c>
      <c r="J183" s="22">
        <f>I183</f>
        <v>12000</v>
      </c>
      <c r="K183" s="22">
        <f>ROUND(J183/1000,0)</f>
        <v>12</v>
      </c>
      <c r="L183" s="17">
        <f t="shared" si="24"/>
        <v>100</v>
      </c>
    </row>
    <row r="184" spans="1:12" ht="28.5" customHeight="1">
      <c r="A184" s="18" t="s">
        <v>49</v>
      </c>
      <c r="B184" s="12" t="s">
        <v>111</v>
      </c>
      <c r="C184" s="12" t="s">
        <v>50</v>
      </c>
      <c r="D184" s="12" t="s">
        <v>1601</v>
      </c>
      <c r="E184" s="12" t="s">
        <v>1601</v>
      </c>
      <c r="F184" s="19" t="s">
        <v>204</v>
      </c>
      <c r="G184" s="19">
        <f aca="true" t="shared" si="29" ref="G184:H187">G185</f>
        <v>376000</v>
      </c>
      <c r="H184" s="20">
        <f t="shared" si="29"/>
        <v>376</v>
      </c>
      <c r="I184" s="20" t="s">
        <v>205</v>
      </c>
      <c r="J184" s="20">
        <f aca="true" t="shared" si="30" ref="J184:K187">J185</f>
        <v>375900</v>
      </c>
      <c r="K184" s="20">
        <f t="shared" si="30"/>
        <v>376</v>
      </c>
      <c r="L184" s="17">
        <f t="shared" si="24"/>
        <v>100</v>
      </c>
    </row>
    <row r="185" spans="1:12" ht="42" customHeight="1">
      <c r="A185" s="18" t="s">
        <v>118</v>
      </c>
      <c r="B185" s="12" t="s">
        <v>111</v>
      </c>
      <c r="C185" s="12" t="s">
        <v>50</v>
      </c>
      <c r="D185" s="12" t="s">
        <v>119</v>
      </c>
      <c r="E185" s="12" t="s">
        <v>1601</v>
      </c>
      <c r="F185" s="19" t="s">
        <v>204</v>
      </c>
      <c r="G185" s="19">
        <f t="shared" si="29"/>
        <v>376000</v>
      </c>
      <c r="H185" s="20">
        <f t="shared" si="29"/>
        <v>376</v>
      </c>
      <c r="I185" s="20" t="s">
        <v>205</v>
      </c>
      <c r="J185" s="20">
        <f t="shared" si="30"/>
        <v>375900</v>
      </c>
      <c r="K185" s="20">
        <f t="shared" si="30"/>
        <v>376</v>
      </c>
      <c r="L185" s="17">
        <f t="shared" si="24"/>
        <v>100</v>
      </c>
    </row>
    <row r="186" spans="1:12" ht="69.75" customHeight="1">
      <c r="A186" s="18" t="s">
        <v>120</v>
      </c>
      <c r="B186" s="12" t="s">
        <v>111</v>
      </c>
      <c r="C186" s="12" t="s">
        <v>50</v>
      </c>
      <c r="D186" s="12" t="s">
        <v>121</v>
      </c>
      <c r="E186" s="12" t="s">
        <v>1601</v>
      </c>
      <c r="F186" s="19" t="s">
        <v>204</v>
      </c>
      <c r="G186" s="19">
        <f t="shared" si="29"/>
        <v>376000</v>
      </c>
      <c r="H186" s="20">
        <f t="shared" si="29"/>
        <v>376</v>
      </c>
      <c r="I186" s="20" t="s">
        <v>205</v>
      </c>
      <c r="J186" s="20">
        <f t="shared" si="30"/>
        <v>375900</v>
      </c>
      <c r="K186" s="20">
        <f t="shared" si="30"/>
        <v>376</v>
      </c>
      <c r="L186" s="17">
        <f t="shared" si="24"/>
        <v>100</v>
      </c>
    </row>
    <row r="187" spans="1:12" ht="69.75" customHeight="1">
      <c r="A187" s="18" t="s">
        <v>206</v>
      </c>
      <c r="B187" s="12" t="s">
        <v>111</v>
      </c>
      <c r="C187" s="12" t="s">
        <v>50</v>
      </c>
      <c r="D187" s="12" t="s">
        <v>207</v>
      </c>
      <c r="E187" s="12" t="s">
        <v>1601</v>
      </c>
      <c r="F187" s="19" t="s">
        <v>204</v>
      </c>
      <c r="G187" s="19">
        <f t="shared" si="29"/>
        <v>376000</v>
      </c>
      <c r="H187" s="20">
        <f t="shared" si="29"/>
        <v>376</v>
      </c>
      <c r="I187" s="20" t="s">
        <v>205</v>
      </c>
      <c r="J187" s="20">
        <f t="shared" si="30"/>
        <v>375900</v>
      </c>
      <c r="K187" s="20">
        <f t="shared" si="30"/>
        <v>376</v>
      </c>
      <c r="L187" s="17">
        <f t="shared" si="24"/>
        <v>100</v>
      </c>
    </row>
    <row r="188" spans="1:12" ht="28.5" customHeight="1">
      <c r="A188" s="18" t="s">
        <v>1658</v>
      </c>
      <c r="B188" s="12" t="s">
        <v>111</v>
      </c>
      <c r="C188" s="12" t="s">
        <v>50</v>
      </c>
      <c r="D188" s="12" t="s">
        <v>207</v>
      </c>
      <c r="E188" s="12" t="s">
        <v>1659</v>
      </c>
      <c r="F188" s="21">
        <v>376000</v>
      </c>
      <c r="G188" s="21">
        <f>F188</f>
        <v>376000</v>
      </c>
      <c r="H188" s="22">
        <f>ROUND(G188/1000,0)</f>
        <v>376</v>
      </c>
      <c r="I188" s="22">
        <v>375900</v>
      </c>
      <c r="J188" s="22">
        <f>I188</f>
        <v>375900</v>
      </c>
      <c r="K188" s="22">
        <f>ROUND(J188/1000,0)</f>
        <v>376</v>
      </c>
      <c r="L188" s="17">
        <f t="shared" si="24"/>
        <v>100</v>
      </c>
    </row>
    <row r="189" spans="1:12" ht="28.5" customHeight="1">
      <c r="A189" s="18" t="s">
        <v>61</v>
      </c>
      <c r="B189" s="12" t="s">
        <v>111</v>
      </c>
      <c r="C189" s="12" t="s">
        <v>62</v>
      </c>
      <c r="D189" s="12" t="s">
        <v>1601</v>
      </c>
      <c r="E189" s="12" t="s">
        <v>1601</v>
      </c>
      <c r="F189" s="19" t="s">
        <v>208</v>
      </c>
      <c r="G189" s="19">
        <f aca="true" t="shared" si="31" ref="G189:H192">G190</f>
        <v>1012000</v>
      </c>
      <c r="H189" s="20">
        <f t="shared" si="31"/>
        <v>1012</v>
      </c>
      <c r="I189" s="20" t="s">
        <v>208</v>
      </c>
      <c r="J189" s="20">
        <f aca="true" t="shared" si="32" ref="J189:K192">J190</f>
        <v>1012000</v>
      </c>
      <c r="K189" s="20">
        <f t="shared" si="32"/>
        <v>1012</v>
      </c>
      <c r="L189" s="17">
        <f t="shared" si="24"/>
        <v>100</v>
      </c>
    </row>
    <row r="190" spans="1:12" ht="42" customHeight="1">
      <c r="A190" s="18" t="s">
        <v>118</v>
      </c>
      <c r="B190" s="12" t="s">
        <v>111</v>
      </c>
      <c r="C190" s="12" t="s">
        <v>62</v>
      </c>
      <c r="D190" s="12" t="s">
        <v>119</v>
      </c>
      <c r="E190" s="12" t="s">
        <v>1601</v>
      </c>
      <c r="F190" s="19" t="s">
        <v>208</v>
      </c>
      <c r="G190" s="19">
        <f t="shared" si="31"/>
        <v>1012000</v>
      </c>
      <c r="H190" s="20">
        <f t="shared" si="31"/>
        <v>1012</v>
      </c>
      <c r="I190" s="20" t="s">
        <v>208</v>
      </c>
      <c r="J190" s="20">
        <f t="shared" si="32"/>
        <v>1012000</v>
      </c>
      <c r="K190" s="20">
        <f t="shared" si="32"/>
        <v>1012</v>
      </c>
      <c r="L190" s="17">
        <f t="shared" si="24"/>
        <v>100</v>
      </c>
    </row>
    <row r="191" spans="1:12" ht="69.75" customHeight="1">
      <c r="A191" s="18" t="s">
        <v>120</v>
      </c>
      <c r="B191" s="12" t="s">
        <v>111</v>
      </c>
      <c r="C191" s="12" t="s">
        <v>62</v>
      </c>
      <c r="D191" s="12" t="s">
        <v>121</v>
      </c>
      <c r="E191" s="12" t="s">
        <v>1601</v>
      </c>
      <c r="F191" s="19" t="s">
        <v>208</v>
      </c>
      <c r="G191" s="19">
        <f t="shared" si="31"/>
        <v>1012000</v>
      </c>
      <c r="H191" s="20">
        <f t="shared" si="31"/>
        <v>1012</v>
      </c>
      <c r="I191" s="20" t="s">
        <v>208</v>
      </c>
      <c r="J191" s="20">
        <f t="shared" si="32"/>
        <v>1012000</v>
      </c>
      <c r="K191" s="20">
        <f t="shared" si="32"/>
        <v>1012</v>
      </c>
      <c r="L191" s="17">
        <f t="shared" si="24"/>
        <v>100</v>
      </c>
    </row>
    <row r="192" spans="1:12" ht="42" customHeight="1">
      <c r="A192" s="18" t="s">
        <v>180</v>
      </c>
      <c r="B192" s="12" t="s">
        <v>111</v>
      </c>
      <c r="C192" s="12" t="s">
        <v>62</v>
      </c>
      <c r="D192" s="12" t="s">
        <v>181</v>
      </c>
      <c r="E192" s="12" t="s">
        <v>1601</v>
      </c>
      <c r="F192" s="19" t="s">
        <v>208</v>
      </c>
      <c r="G192" s="19">
        <f t="shared" si="31"/>
        <v>1012000</v>
      </c>
      <c r="H192" s="20">
        <f t="shared" si="31"/>
        <v>1012</v>
      </c>
      <c r="I192" s="20" t="s">
        <v>208</v>
      </c>
      <c r="J192" s="20">
        <f t="shared" si="32"/>
        <v>1012000</v>
      </c>
      <c r="K192" s="20">
        <f t="shared" si="32"/>
        <v>1012</v>
      </c>
      <c r="L192" s="17">
        <f t="shared" si="24"/>
        <v>100</v>
      </c>
    </row>
    <row r="193" spans="1:12" ht="56.25" customHeight="1">
      <c r="A193" s="18" t="s">
        <v>6</v>
      </c>
      <c r="B193" s="12" t="s">
        <v>111</v>
      </c>
      <c r="C193" s="12" t="s">
        <v>62</v>
      </c>
      <c r="D193" s="12" t="s">
        <v>181</v>
      </c>
      <c r="E193" s="12" t="s">
        <v>7</v>
      </c>
      <c r="F193" s="21">
        <v>1012000</v>
      </c>
      <c r="G193" s="21">
        <f>F193</f>
        <v>1012000</v>
      </c>
      <c r="H193" s="22">
        <f>ROUND(G193/1000,0)</f>
        <v>1012</v>
      </c>
      <c r="I193" s="22">
        <v>1012000</v>
      </c>
      <c r="J193" s="22">
        <f>I193</f>
        <v>1012000</v>
      </c>
      <c r="K193" s="22">
        <f>ROUND(J193/1000,0)</f>
        <v>1012</v>
      </c>
      <c r="L193" s="17">
        <f t="shared" si="24"/>
        <v>100</v>
      </c>
    </row>
    <row r="194" spans="1:12" ht="42" customHeight="1">
      <c r="A194" s="13" t="s">
        <v>209</v>
      </c>
      <c r="B194" s="14" t="s">
        <v>210</v>
      </c>
      <c r="C194" s="14" t="s">
        <v>1601</v>
      </c>
      <c r="D194" s="14" t="s">
        <v>1601</v>
      </c>
      <c r="E194" s="14" t="s">
        <v>1601</v>
      </c>
      <c r="F194" s="15" t="s">
        <v>211</v>
      </c>
      <c r="G194" s="15">
        <f>G195+G216+G239+G252+G277+G291+G296+G301</f>
        <v>9416378137.5</v>
      </c>
      <c r="H194" s="16">
        <f>H195+H216+H239+H252+H277+H291+H296+H301</f>
        <v>9416378</v>
      </c>
      <c r="I194" s="16" t="s">
        <v>212</v>
      </c>
      <c r="J194" s="16">
        <f>J195+J216+J239+J252+J277+J291+J296+J301</f>
        <v>9384307477.389997</v>
      </c>
      <c r="K194" s="16">
        <f>K195+K216+K239+K252+K277+K291+K296+K301</f>
        <v>9384308</v>
      </c>
      <c r="L194" s="24">
        <f t="shared" si="24"/>
        <v>99.65942318798162</v>
      </c>
    </row>
    <row r="195" spans="1:12" ht="28.5" customHeight="1">
      <c r="A195" s="18" t="s">
        <v>213</v>
      </c>
      <c r="B195" s="12" t="s">
        <v>210</v>
      </c>
      <c r="C195" s="12" t="s">
        <v>214</v>
      </c>
      <c r="D195" s="12" t="s">
        <v>1601</v>
      </c>
      <c r="E195" s="12" t="s">
        <v>1601</v>
      </c>
      <c r="F195" s="19" t="s">
        <v>215</v>
      </c>
      <c r="G195" s="19">
        <f>G196</f>
        <v>3687194800</v>
      </c>
      <c r="H195" s="20">
        <f>H196</f>
        <v>3687195</v>
      </c>
      <c r="I195" s="20" t="s">
        <v>216</v>
      </c>
      <c r="J195" s="20">
        <f>J196</f>
        <v>3673495350.52</v>
      </c>
      <c r="K195" s="20">
        <f>K196</f>
        <v>3673495</v>
      </c>
      <c r="L195" s="17">
        <f t="shared" si="24"/>
        <v>99.6284438441688</v>
      </c>
    </row>
    <row r="196" spans="1:12" ht="56.25" customHeight="1">
      <c r="A196" s="18" t="s">
        <v>217</v>
      </c>
      <c r="B196" s="12" t="s">
        <v>210</v>
      </c>
      <c r="C196" s="12" t="s">
        <v>214</v>
      </c>
      <c r="D196" s="12" t="s">
        <v>218</v>
      </c>
      <c r="E196" s="12" t="s">
        <v>1601</v>
      </c>
      <c r="F196" s="19" t="s">
        <v>215</v>
      </c>
      <c r="G196" s="19">
        <f>G197</f>
        <v>3687194800</v>
      </c>
      <c r="H196" s="20">
        <f>H197</f>
        <v>3687195</v>
      </c>
      <c r="I196" s="20" t="s">
        <v>216</v>
      </c>
      <c r="J196" s="20">
        <f>J197</f>
        <v>3673495350.52</v>
      </c>
      <c r="K196" s="20">
        <f>K197</f>
        <v>3673495</v>
      </c>
      <c r="L196" s="17">
        <f t="shared" si="24"/>
        <v>99.6284438441688</v>
      </c>
    </row>
    <row r="197" spans="1:12" ht="83.25" customHeight="1">
      <c r="A197" s="18" t="s">
        <v>219</v>
      </c>
      <c r="B197" s="12" t="s">
        <v>210</v>
      </c>
      <c r="C197" s="12" t="s">
        <v>214</v>
      </c>
      <c r="D197" s="12" t="s">
        <v>220</v>
      </c>
      <c r="E197" s="12" t="s">
        <v>1601</v>
      </c>
      <c r="F197" s="19" t="s">
        <v>215</v>
      </c>
      <c r="G197" s="19">
        <f>G198+G200+G202+G204+G206+G208+G210+G212+G214</f>
        <v>3687194800</v>
      </c>
      <c r="H197" s="20">
        <f>H198+H200+H202+H204+H206+H208+H210+H212+H214</f>
        <v>3687195</v>
      </c>
      <c r="I197" s="20" t="s">
        <v>216</v>
      </c>
      <c r="J197" s="20">
        <f>J198+J200+J202+J204+J206+J208+J210+J212+J214</f>
        <v>3673495350.52</v>
      </c>
      <c r="K197" s="20">
        <f>K198+K200+K202+K204+K206+K208+K210+K212+K214</f>
        <v>3673495</v>
      </c>
      <c r="L197" s="17">
        <f t="shared" si="24"/>
        <v>99.6284438441688</v>
      </c>
    </row>
    <row r="198" spans="1:12" ht="42" customHeight="1">
      <c r="A198" s="18" t="s">
        <v>122</v>
      </c>
      <c r="B198" s="12" t="s">
        <v>210</v>
      </c>
      <c r="C198" s="12" t="s">
        <v>214</v>
      </c>
      <c r="D198" s="12" t="s">
        <v>221</v>
      </c>
      <c r="E198" s="12" t="s">
        <v>1601</v>
      </c>
      <c r="F198" s="19" t="s">
        <v>222</v>
      </c>
      <c r="G198" s="19">
        <f>G199</f>
        <v>1715500</v>
      </c>
      <c r="H198" s="20">
        <f>H199</f>
        <v>1715</v>
      </c>
      <c r="I198" s="20" t="s">
        <v>223</v>
      </c>
      <c r="J198" s="20">
        <f>J199</f>
        <v>1715386.29</v>
      </c>
      <c r="K198" s="20">
        <f>K199</f>
        <v>1715</v>
      </c>
      <c r="L198" s="17">
        <f aca="true" t="shared" si="33" ref="L198:L261">K198/H198*100</f>
        <v>100</v>
      </c>
    </row>
    <row r="199" spans="1:12" ht="56.25" customHeight="1">
      <c r="A199" s="18" t="s">
        <v>6</v>
      </c>
      <c r="B199" s="12" t="s">
        <v>210</v>
      </c>
      <c r="C199" s="12" t="s">
        <v>214</v>
      </c>
      <c r="D199" s="12" t="s">
        <v>221</v>
      </c>
      <c r="E199" s="12" t="s">
        <v>7</v>
      </c>
      <c r="F199" s="21">
        <v>1715500</v>
      </c>
      <c r="G199" s="21">
        <f>F199</f>
        <v>1715500</v>
      </c>
      <c r="H199" s="22">
        <f>ROUND(G199/1000,0)-1</f>
        <v>1715</v>
      </c>
      <c r="I199" s="22">
        <v>1715386.29</v>
      </c>
      <c r="J199" s="22">
        <f>I199</f>
        <v>1715386.29</v>
      </c>
      <c r="K199" s="22">
        <f>ROUND(J199/1000,0)</f>
        <v>1715</v>
      </c>
      <c r="L199" s="17">
        <f t="shared" si="33"/>
        <v>100</v>
      </c>
    </row>
    <row r="200" spans="1:12" ht="42" customHeight="1">
      <c r="A200" s="18" t="s">
        <v>4</v>
      </c>
      <c r="B200" s="12" t="s">
        <v>210</v>
      </c>
      <c r="C200" s="12" t="s">
        <v>214</v>
      </c>
      <c r="D200" s="12" t="s">
        <v>224</v>
      </c>
      <c r="E200" s="12" t="s">
        <v>1601</v>
      </c>
      <c r="F200" s="19" t="s">
        <v>225</v>
      </c>
      <c r="G200" s="19">
        <f>G201</f>
        <v>1483160800</v>
      </c>
      <c r="H200" s="20">
        <f>H201</f>
        <v>1483161</v>
      </c>
      <c r="I200" s="20" t="s">
        <v>226</v>
      </c>
      <c r="J200" s="20">
        <f>J201</f>
        <v>1470012023.89</v>
      </c>
      <c r="K200" s="20">
        <f>K201</f>
        <v>1470012</v>
      </c>
      <c r="L200" s="17">
        <f t="shared" si="33"/>
        <v>99.11344756233477</v>
      </c>
    </row>
    <row r="201" spans="1:12" ht="56.25" customHeight="1">
      <c r="A201" s="18" t="s">
        <v>6</v>
      </c>
      <c r="B201" s="12" t="s">
        <v>210</v>
      </c>
      <c r="C201" s="12" t="s">
        <v>214</v>
      </c>
      <c r="D201" s="12" t="s">
        <v>224</v>
      </c>
      <c r="E201" s="12" t="s">
        <v>7</v>
      </c>
      <c r="F201" s="21">
        <v>1483160800</v>
      </c>
      <c r="G201" s="21">
        <f>F201</f>
        <v>1483160800</v>
      </c>
      <c r="H201" s="22">
        <f>ROUND(G201/1000,0)</f>
        <v>1483161</v>
      </c>
      <c r="I201" s="22">
        <v>1470012023.89</v>
      </c>
      <c r="J201" s="22">
        <f>I201</f>
        <v>1470012023.89</v>
      </c>
      <c r="K201" s="22">
        <f>ROUND(J201/1000,0)</f>
        <v>1470012</v>
      </c>
      <c r="L201" s="17">
        <f t="shared" si="33"/>
        <v>99.11344756233477</v>
      </c>
    </row>
    <row r="202" spans="1:12" ht="56.25" customHeight="1">
      <c r="A202" s="18" t="s">
        <v>227</v>
      </c>
      <c r="B202" s="12" t="s">
        <v>210</v>
      </c>
      <c r="C202" s="12" t="s">
        <v>214</v>
      </c>
      <c r="D202" s="12" t="s">
        <v>228</v>
      </c>
      <c r="E202" s="12" t="s">
        <v>1601</v>
      </c>
      <c r="F202" s="19" t="s">
        <v>229</v>
      </c>
      <c r="G202" s="19">
        <f>G203</f>
        <v>2872000</v>
      </c>
      <c r="H202" s="20">
        <f>H203</f>
        <v>2872</v>
      </c>
      <c r="I202" s="20" t="s">
        <v>230</v>
      </c>
      <c r="J202" s="20">
        <f>J203</f>
        <v>2328564.22</v>
      </c>
      <c r="K202" s="20">
        <f>K203</f>
        <v>2328</v>
      </c>
      <c r="L202" s="17">
        <f t="shared" si="33"/>
        <v>81.05849582172702</v>
      </c>
    </row>
    <row r="203" spans="1:12" ht="56.25" customHeight="1">
      <c r="A203" s="18" t="s">
        <v>6</v>
      </c>
      <c r="B203" s="12" t="s">
        <v>210</v>
      </c>
      <c r="C203" s="12" t="s">
        <v>214</v>
      </c>
      <c r="D203" s="12" t="s">
        <v>228</v>
      </c>
      <c r="E203" s="12" t="s">
        <v>7</v>
      </c>
      <c r="F203" s="21">
        <v>2872000</v>
      </c>
      <c r="G203" s="21">
        <f>F203</f>
        <v>2872000</v>
      </c>
      <c r="H203" s="22">
        <f>ROUND(G203/1000,0)</f>
        <v>2872</v>
      </c>
      <c r="I203" s="22">
        <v>2328564.22</v>
      </c>
      <c r="J203" s="22">
        <f>I203</f>
        <v>2328564.22</v>
      </c>
      <c r="K203" s="22">
        <f>ROUND(J203/1000,0)-1</f>
        <v>2328</v>
      </c>
      <c r="L203" s="17">
        <f t="shared" si="33"/>
        <v>81.05849582172702</v>
      </c>
    </row>
    <row r="204" spans="1:12" ht="42" customHeight="1">
      <c r="A204" s="18" t="s">
        <v>231</v>
      </c>
      <c r="B204" s="12" t="s">
        <v>210</v>
      </c>
      <c r="C204" s="12" t="s">
        <v>214</v>
      </c>
      <c r="D204" s="12" t="s">
        <v>232</v>
      </c>
      <c r="E204" s="12" t="s">
        <v>1601</v>
      </c>
      <c r="F204" s="19" t="s">
        <v>233</v>
      </c>
      <c r="G204" s="19">
        <f>G205</f>
        <v>2565000</v>
      </c>
      <c r="H204" s="20">
        <f>H205</f>
        <v>2565</v>
      </c>
      <c r="I204" s="20" t="s">
        <v>234</v>
      </c>
      <c r="J204" s="20">
        <f>J205</f>
        <v>2558060.56</v>
      </c>
      <c r="K204" s="20">
        <f>K205</f>
        <v>2558</v>
      </c>
      <c r="L204" s="17">
        <f t="shared" si="33"/>
        <v>99.7270955165692</v>
      </c>
    </row>
    <row r="205" spans="1:12" ht="56.25" customHeight="1">
      <c r="A205" s="18" t="s">
        <v>6</v>
      </c>
      <c r="B205" s="12" t="s">
        <v>210</v>
      </c>
      <c r="C205" s="12" t="s">
        <v>214</v>
      </c>
      <c r="D205" s="12" t="s">
        <v>232</v>
      </c>
      <c r="E205" s="12" t="s">
        <v>7</v>
      </c>
      <c r="F205" s="21">
        <v>2565000</v>
      </c>
      <c r="G205" s="21">
        <f>F205</f>
        <v>2565000</v>
      </c>
      <c r="H205" s="22">
        <f>ROUND(G205/1000,0)</f>
        <v>2565</v>
      </c>
      <c r="I205" s="22">
        <v>2558060.56</v>
      </c>
      <c r="J205" s="22">
        <f>I205</f>
        <v>2558060.56</v>
      </c>
      <c r="K205" s="22">
        <f>ROUND(J205/1000,0)</f>
        <v>2558</v>
      </c>
      <c r="L205" s="17">
        <f t="shared" si="33"/>
        <v>99.7270955165692</v>
      </c>
    </row>
    <row r="206" spans="1:12" ht="69.75" customHeight="1">
      <c r="A206" s="18" t="s">
        <v>235</v>
      </c>
      <c r="B206" s="12" t="s">
        <v>210</v>
      </c>
      <c r="C206" s="12" t="s">
        <v>214</v>
      </c>
      <c r="D206" s="12" t="s">
        <v>236</v>
      </c>
      <c r="E206" s="12" t="s">
        <v>1601</v>
      </c>
      <c r="F206" s="19" t="s">
        <v>237</v>
      </c>
      <c r="G206" s="19">
        <f>G207</f>
        <v>2155202500</v>
      </c>
      <c r="H206" s="20">
        <f>H207</f>
        <v>2155203</v>
      </c>
      <c r="I206" s="20" t="s">
        <v>237</v>
      </c>
      <c r="J206" s="20">
        <f>J207</f>
        <v>2155202500</v>
      </c>
      <c r="K206" s="20">
        <f>K207</f>
        <v>2155203</v>
      </c>
      <c r="L206" s="17">
        <f t="shared" si="33"/>
        <v>100</v>
      </c>
    </row>
    <row r="207" spans="1:12" ht="56.25" customHeight="1">
      <c r="A207" s="18" t="s">
        <v>6</v>
      </c>
      <c r="B207" s="12" t="s">
        <v>210</v>
      </c>
      <c r="C207" s="12" t="s">
        <v>214</v>
      </c>
      <c r="D207" s="12" t="s">
        <v>236</v>
      </c>
      <c r="E207" s="12" t="s">
        <v>7</v>
      </c>
      <c r="F207" s="21">
        <v>2155202500</v>
      </c>
      <c r="G207" s="21">
        <f>F207</f>
        <v>2155202500</v>
      </c>
      <c r="H207" s="22">
        <f>ROUND(G207/1000,0)</f>
        <v>2155203</v>
      </c>
      <c r="I207" s="22">
        <v>2155202500</v>
      </c>
      <c r="J207" s="22">
        <f>I207</f>
        <v>2155202500</v>
      </c>
      <c r="K207" s="22">
        <f>ROUND(J207/1000,0)</f>
        <v>2155203</v>
      </c>
      <c r="L207" s="17">
        <f t="shared" si="33"/>
        <v>100</v>
      </c>
    </row>
    <row r="208" spans="1:12" ht="138" customHeight="1">
      <c r="A208" s="18" t="s">
        <v>238</v>
      </c>
      <c r="B208" s="12" t="s">
        <v>210</v>
      </c>
      <c r="C208" s="12" t="s">
        <v>214</v>
      </c>
      <c r="D208" s="12" t="s">
        <v>239</v>
      </c>
      <c r="E208" s="12" t="s">
        <v>1601</v>
      </c>
      <c r="F208" s="19" t="s">
        <v>240</v>
      </c>
      <c r="G208" s="19">
        <f>G209</f>
        <v>3500000</v>
      </c>
      <c r="H208" s="20">
        <f>H209</f>
        <v>3500</v>
      </c>
      <c r="I208" s="20" t="s">
        <v>240</v>
      </c>
      <c r="J208" s="20">
        <f>J209</f>
        <v>3500000</v>
      </c>
      <c r="K208" s="20">
        <f>K209</f>
        <v>3500</v>
      </c>
      <c r="L208" s="17">
        <f t="shared" si="33"/>
        <v>100</v>
      </c>
    </row>
    <row r="209" spans="1:12" ht="56.25" customHeight="1">
      <c r="A209" s="18" t="s">
        <v>6</v>
      </c>
      <c r="B209" s="12" t="s">
        <v>210</v>
      </c>
      <c r="C209" s="12" t="s">
        <v>214</v>
      </c>
      <c r="D209" s="12" t="s">
        <v>239</v>
      </c>
      <c r="E209" s="12" t="s">
        <v>7</v>
      </c>
      <c r="F209" s="21">
        <v>3500000</v>
      </c>
      <c r="G209" s="21">
        <f>F209</f>
        <v>3500000</v>
      </c>
      <c r="H209" s="22">
        <f>ROUND(G209/1000,0)</f>
        <v>3500</v>
      </c>
      <c r="I209" s="22">
        <v>3500000</v>
      </c>
      <c r="J209" s="22">
        <f>I209</f>
        <v>3500000</v>
      </c>
      <c r="K209" s="22">
        <f>ROUND(J209/1000,0)</f>
        <v>3500</v>
      </c>
      <c r="L209" s="17">
        <f t="shared" si="33"/>
        <v>100</v>
      </c>
    </row>
    <row r="210" spans="1:12" ht="206.25" customHeight="1">
      <c r="A210" s="18" t="s">
        <v>241</v>
      </c>
      <c r="B210" s="12" t="s">
        <v>210</v>
      </c>
      <c r="C210" s="12" t="s">
        <v>214</v>
      </c>
      <c r="D210" s="12" t="s">
        <v>242</v>
      </c>
      <c r="E210" s="12" t="s">
        <v>1601</v>
      </c>
      <c r="F210" s="19" t="s">
        <v>243</v>
      </c>
      <c r="G210" s="19">
        <f>G211</f>
        <v>500000</v>
      </c>
      <c r="H210" s="20">
        <f>H211</f>
        <v>500</v>
      </c>
      <c r="I210" s="20" t="s">
        <v>243</v>
      </c>
      <c r="J210" s="20">
        <f>J211</f>
        <v>500000</v>
      </c>
      <c r="K210" s="20">
        <f>K211</f>
        <v>500</v>
      </c>
      <c r="L210" s="17">
        <f t="shared" si="33"/>
        <v>100</v>
      </c>
    </row>
    <row r="211" spans="1:12" ht="56.25" customHeight="1">
      <c r="A211" s="18" t="s">
        <v>6</v>
      </c>
      <c r="B211" s="12" t="s">
        <v>210</v>
      </c>
      <c r="C211" s="12" t="s">
        <v>214</v>
      </c>
      <c r="D211" s="12" t="s">
        <v>242</v>
      </c>
      <c r="E211" s="12" t="s">
        <v>7</v>
      </c>
      <c r="F211" s="21">
        <v>500000</v>
      </c>
      <c r="G211" s="21">
        <f>F211</f>
        <v>500000</v>
      </c>
      <c r="H211" s="22">
        <f>ROUND(G211/1000,0)</f>
        <v>500</v>
      </c>
      <c r="I211" s="22">
        <v>500000</v>
      </c>
      <c r="J211" s="22">
        <f>I211</f>
        <v>500000</v>
      </c>
      <c r="K211" s="22">
        <f>ROUND(J211/1000,0)</f>
        <v>500</v>
      </c>
      <c r="L211" s="17">
        <f t="shared" si="33"/>
        <v>100</v>
      </c>
    </row>
    <row r="212" spans="1:12" ht="69.75" customHeight="1">
      <c r="A212" s="18" t="s">
        <v>244</v>
      </c>
      <c r="B212" s="12" t="s">
        <v>210</v>
      </c>
      <c r="C212" s="12" t="s">
        <v>214</v>
      </c>
      <c r="D212" s="12" t="s">
        <v>245</v>
      </c>
      <c r="E212" s="12" t="s">
        <v>1601</v>
      </c>
      <c r="F212" s="19" t="s">
        <v>246</v>
      </c>
      <c r="G212" s="19">
        <f>G213</f>
        <v>1010000</v>
      </c>
      <c r="H212" s="20">
        <f>H213</f>
        <v>1010</v>
      </c>
      <c r="I212" s="20" t="s">
        <v>246</v>
      </c>
      <c r="J212" s="20">
        <f>J213</f>
        <v>1010000</v>
      </c>
      <c r="K212" s="20">
        <f>K213</f>
        <v>1010</v>
      </c>
      <c r="L212" s="17">
        <f t="shared" si="33"/>
        <v>100</v>
      </c>
    </row>
    <row r="213" spans="1:12" ht="56.25" customHeight="1">
      <c r="A213" s="18" t="s">
        <v>6</v>
      </c>
      <c r="B213" s="12" t="s">
        <v>210</v>
      </c>
      <c r="C213" s="12" t="s">
        <v>214</v>
      </c>
      <c r="D213" s="12" t="s">
        <v>245</v>
      </c>
      <c r="E213" s="12" t="s">
        <v>7</v>
      </c>
      <c r="F213" s="21">
        <v>1010000</v>
      </c>
      <c r="G213" s="21">
        <f>F213</f>
        <v>1010000</v>
      </c>
      <c r="H213" s="22">
        <f>ROUND(G213/1000,0)</f>
        <v>1010</v>
      </c>
      <c r="I213" s="22">
        <v>1010000</v>
      </c>
      <c r="J213" s="22">
        <f>I213</f>
        <v>1010000</v>
      </c>
      <c r="K213" s="22">
        <f>ROUND(J213/1000,0)</f>
        <v>1010</v>
      </c>
      <c r="L213" s="17">
        <f t="shared" si="33"/>
        <v>100</v>
      </c>
    </row>
    <row r="214" spans="1:12" ht="56.25" customHeight="1">
      <c r="A214" s="18" t="s">
        <v>247</v>
      </c>
      <c r="B214" s="12" t="s">
        <v>210</v>
      </c>
      <c r="C214" s="12" t="s">
        <v>214</v>
      </c>
      <c r="D214" s="12" t="s">
        <v>248</v>
      </c>
      <c r="E214" s="12" t="s">
        <v>1601</v>
      </c>
      <c r="F214" s="19" t="s">
        <v>249</v>
      </c>
      <c r="G214" s="19">
        <f>G215</f>
        <v>36669000</v>
      </c>
      <c r="H214" s="20">
        <f>H215</f>
        <v>36669</v>
      </c>
      <c r="I214" s="20" t="s">
        <v>250</v>
      </c>
      <c r="J214" s="20">
        <f>J215</f>
        <v>36668815.56</v>
      </c>
      <c r="K214" s="20">
        <f>K215</f>
        <v>36669</v>
      </c>
      <c r="L214" s="17">
        <f t="shared" si="33"/>
        <v>100</v>
      </c>
    </row>
    <row r="215" spans="1:12" ht="56.25" customHeight="1">
      <c r="A215" s="18" t="s">
        <v>6</v>
      </c>
      <c r="B215" s="12" t="s">
        <v>210</v>
      </c>
      <c r="C215" s="12" t="s">
        <v>214</v>
      </c>
      <c r="D215" s="12" t="s">
        <v>248</v>
      </c>
      <c r="E215" s="12" t="s">
        <v>7</v>
      </c>
      <c r="F215" s="21">
        <v>36669000</v>
      </c>
      <c r="G215" s="21">
        <f>F215</f>
        <v>36669000</v>
      </c>
      <c r="H215" s="22">
        <f>ROUND(G215/1000,0)</f>
        <v>36669</v>
      </c>
      <c r="I215" s="22">
        <v>36668815.56</v>
      </c>
      <c r="J215" s="22">
        <f>I215</f>
        <v>36668815.56</v>
      </c>
      <c r="K215" s="22">
        <f>ROUND(J215/1000,0)</f>
        <v>36669</v>
      </c>
      <c r="L215" s="17">
        <f t="shared" si="33"/>
        <v>100</v>
      </c>
    </row>
    <row r="216" spans="1:12" ht="28.5" customHeight="1">
      <c r="A216" s="18" t="s">
        <v>251</v>
      </c>
      <c r="B216" s="12" t="s">
        <v>210</v>
      </c>
      <c r="C216" s="12" t="s">
        <v>252</v>
      </c>
      <c r="D216" s="12" t="s">
        <v>1601</v>
      </c>
      <c r="E216" s="12" t="s">
        <v>1601</v>
      </c>
      <c r="F216" s="19" t="s">
        <v>253</v>
      </c>
      <c r="G216" s="19">
        <f>G217</f>
        <v>4768043500</v>
      </c>
      <c r="H216" s="20">
        <f>H217</f>
        <v>4768044</v>
      </c>
      <c r="I216" s="20" t="s">
        <v>254</v>
      </c>
      <c r="J216" s="20">
        <f>J217</f>
        <v>4751654389.429999</v>
      </c>
      <c r="K216" s="20">
        <f>K217</f>
        <v>4751656</v>
      </c>
      <c r="L216" s="17">
        <f t="shared" si="33"/>
        <v>99.65629511808196</v>
      </c>
    </row>
    <row r="217" spans="1:12" ht="56.25" customHeight="1">
      <c r="A217" s="18" t="s">
        <v>217</v>
      </c>
      <c r="B217" s="12" t="s">
        <v>210</v>
      </c>
      <c r="C217" s="12" t="s">
        <v>252</v>
      </c>
      <c r="D217" s="12" t="s">
        <v>218</v>
      </c>
      <c r="E217" s="12" t="s">
        <v>1601</v>
      </c>
      <c r="F217" s="19" t="s">
        <v>253</v>
      </c>
      <c r="G217" s="19">
        <f>G218</f>
        <v>4768043500</v>
      </c>
      <c r="H217" s="20">
        <f>H218</f>
        <v>4768044</v>
      </c>
      <c r="I217" s="20" t="s">
        <v>254</v>
      </c>
      <c r="J217" s="20">
        <f>J218</f>
        <v>4751654389.429999</v>
      </c>
      <c r="K217" s="20">
        <f>K218</f>
        <v>4751656</v>
      </c>
      <c r="L217" s="17">
        <f t="shared" si="33"/>
        <v>99.65629511808196</v>
      </c>
    </row>
    <row r="218" spans="1:12" ht="83.25" customHeight="1">
      <c r="A218" s="18" t="s">
        <v>255</v>
      </c>
      <c r="B218" s="12" t="s">
        <v>210</v>
      </c>
      <c r="C218" s="12" t="s">
        <v>252</v>
      </c>
      <c r="D218" s="12" t="s">
        <v>256</v>
      </c>
      <c r="E218" s="12" t="s">
        <v>1601</v>
      </c>
      <c r="F218" s="19" t="s">
        <v>253</v>
      </c>
      <c r="G218" s="19">
        <f>G219+G221+G223+G225+G227+G229+G231+G233+G235+G237</f>
        <v>4768043500</v>
      </c>
      <c r="H218" s="20">
        <f>H219+H221+H223+H225+H227+H229+H231+H233+H235+H237</f>
        <v>4768044</v>
      </c>
      <c r="I218" s="20" t="s">
        <v>254</v>
      </c>
      <c r="J218" s="20">
        <f>J219+J221+J223+J225+J227+J229+J231+J233+J235+J237</f>
        <v>4751654389.429999</v>
      </c>
      <c r="K218" s="20">
        <f>K219+K221+K223+K225+K227+K229+K231+K233+K235+K237</f>
        <v>4751656</v>
      </c>
      <c r="L218" s="17">
        <f t="shared" si="33"/>
        <v>99.65629511808196</v>
      </c>
    </row>
    <row r="219" spans="1:12" ht="42" customHeight="1">
      <c r="A219" s="18" t="s">
        <v>122</v>
      </c>
      <c r="B219" s="12" t="s">
        <v>210</v>
      </c>
      <c r="C219" s="12" t="s">
        <v>252</v>
      </c>
      <c r="D219" s="12" t="s">
        <v>257</v>
      </c>
      <c r="E219" s="12" t="s">
        <v>1601</v>
      </c>
      <c r="F219" s="19" t="s">
        <v>258</v>
      </c>
      <c r="G219" s="19">
        <f>G220</f>
        <v>2476500</v>
      </c>
      <c r="H219" s="20">
        <f>H220</f>
        <v>2476</v>
      </c>
      <c r="I219" s="20" t="s">
        <v>259</v>
      </c>
      <c r="J219" s="20">
        <f>J220</f>
        <v>2476333.5</v>
      </c>
      <c r="K219" s="20">
        <f>K220</f>
        <v>2476</v>
      </c>
      <c r="L219" s="17">
        <f t="shared" si="33"/>
        <v>100</v>
      </c>
    </row>
    <row r="220" spans="1:12" ht="56.25" customHeight="1">
      <c r="A220" s="18" t="s">
        <v>6</v>
      </c>
      <c r="B220" s="12" t="s">
        <v>210</v>
      </c>
      <c r="C220" s="12" t="s">
        <v>252</v>
      </c>
      <c r="D220" s="12" t="s">
        <v>257</v>
      </c>
      <c r="E220" s="12" t="s">
        <v>7</v>
      </c>
      <c r="F220" s="21">
        <v>2476500</v>
      </c>
      <c r="G220" s="21">
        <f>F220</f>
        <v>2476500</v>
      </c>
      <c r="H220" s="22">
        <f>ROUND(G220/1000,0)-1</f>
        <v>2476</v>
      </c>
      <c r="I220" s="22">
        <v>2476333.5</v>
      </c>
      <c r="J220" s="22">
        <f>I220</f>
        <v>2476333.5</v>
      </c>
      <c r="K220" s="22">
        <f>ROUND(J220/1000,0)</f>
        <v>2476</v>
      </c>
      <c r="L220" s="17">
        <f t="shared" si="33"/>
        <v>100</v>
      </c>
    </row>
    <row r="221" spans="1:12" ht="42" customHeight="1">
      <c r="A221" s="18" t="s">
        <v>4</v>
      </c>
      <c r="B221" s="12" t="s">
        <v>210</v>
      </c>
      <c r="C221" s="12" t="s">
        <v>252</v>
      </c>
      <c r="D221" s="12" t="s">
        <v>260</v>
      </c>
      <c r="E221" s="12" t="s">
        <v>1601</v>
      </c>
      <c r="F221" s="19" t="s">
        <v>261</v>
      </c>
      <c r="G221" s="19">
        <f>G222</f>
        <v>1028289198</v>
      </c>
      <c r="H221" s="20">
        <f>H222</f>
        <v>1028289</v>
      </c>
      <c r="I221" s="20" t="s">
        <v>262</v>
      </c>
      <c r="J221" s="20">
        <f>J222</f>
        <v>1019114320.65</v>
      </c>
      <c r="K221" s="20">
        <f>K222</f>
        <v>1019114</v>
      </c>
      <c r="L221" s="17">
        <f t="shared" si="33"/>
        <v>99.10774111169135</v>
      </c>
    </row>
    <row r="222" spans="1:12" ht="56.25" customHeight="1">
      <c r="A222" s="18" t="s">
        <v>6</v>
      </c>
      <c r="B222" s="12" t="s">
        <v>210</v>
      </c>
      <c r="C222" s="12" t="s">
        <v>252</v>
      </c>
      <c r="D222" s="12" t="s">
        <v>260</v>
      </c>
      <c r="E222" s="12" t="s">
        <v>7</v>
      </c>
      <c r="F222" s="21">
        <v>1028289198</v>
      </c>
      <c r="G222" s="21">
        <f>F222</f>
        <v>1028289198</v>
      </c>
      <c r="H222" s="22">
        <f>ROUND(G222/1000,0)</f>
        <v>1028289</v>
      </c>
      <c r="I222" s="22">
        <v>1019114320.65</v>
      </c>
      <c r="J222" s="22">
        <f>I222</f>
        <v>1019114320.65</v>
      </c>
      <c r="K222" s="22">
        <f>ROUND(J222/1000,0)</f>
        <v>1019114</v>
      </c>
      <c r="L222" s="17">
        <f t="shared" si="33"/>
        <v>99.10774111169135</v>
      </c>
    </row>
    <row r="223" spans="1:12" ht="56.25" customHeight="1">
      <c r="A223" s="18" t="s">
        <v>263</v>
      </c>
      <c r="B223" s="12" t="s">
        <v>210</v>
      </c>
      <c r="C223" s="12" t="s">
        <v>252</v>
      </c>
      <c r="D223" s="12" t="s">
        <v>264</v>
      </c>
      <c r="E223" s="12" t="s">
        <v>1601</v>
      </c>
      <c r="F223" s="19" t="s">
        <v>265</v>
      </c>
      <c r="G223" s="19">
        <f>G224</f>
        <v>4854500</v>
      </c>
      <c r="H223" s="20">
        <f>H224</f>
        <v>4854</v>
      </c>
      <c r="I223" s="20" t="s">
        <v>266</v>
      </c>
      <c r="J223" s="20">
        <f>J224</f>
        <v>4006715.05</v>
      </c>
      <c r="K223" s="20">
        <f>K224</f>
        <v>4007</v>
      </c>
      <c r="L223" s="17">
        <f t="shared" si="33"/>
        <v>82.55047383601153</v>
      </c>
    </row>
    <row r="224" spans="1:12" ht="56.25" customHeight="1">
      <c r="A224" s="18" t="s">
        <v>6</v>
      </c>
      <c r="B224" s="12" t="s">
        <v>210</v>
      </c>
      <c r="C224" s="12" t="s">
        <v>252</v>
      </c>
      <c r="D224" s="12" t="s">
        <v>264</v>
      </c>
      <c r="E224" s="12" t="s">
        <v>7</v>
      </c>
      <c r="F224" s="21">
        <v>4854500</v>
      </c>
      <c r="G224" s="21">
        <f>F224</f>
        <v>4854500</v>
      </c>
      <c r="H224" s="22">
        <f>ROUND(G224/1000,0)-1</f>
        <v>4854</v>
      </c>
      <c r="I224" s="22">
        <v>4006715.05</v>
      </c>
      <c r="J224" s="22">
        <f>I224</f>
        <v>4006715.05</v>
      </c>
      <c r="K224" s="22">
        <f>ROUND(J224/1000,0)</f>
        <v>4007</v>
      </c>
      <c r="L224" s="17">
        <f t="shared" si="33"/>
        <v>82.55047383601153</v>
      </c>
    </row>
    <row r="225" spans="1:12" ht="42" customHeight="1">
      <c r="A225" s="18" t="s">
        <v>267</v>
      </c>
      <c r="B225" s="12" t="s">
        <v>210</v>
      </c>
      <c r="C225" s="12" t="s">
        <v>252</v>
      </c>
      <c r="D225" s="12" t="s">
        <v>268</v>
      </c>
      <c r="E225" s="12" t="s">
        <v>1601</v>
      </c>
      <c r="F225" s="19" t="s">
        <v>269</v>
      </c>
      <c r="G225" s="19">
        <f>G226</f>
        <v>3055000</v>
      </c>
      <c r="H225" s="20">
        <f>H226</f>
        <v>3055</v>
      </c>
      <c r="I225" s="20" t="s">
        <v>270</v>
      </c>
      <c r="J225" s="20">
        <f>J226</f>
        <v>2995086.49</v>
      </c>
      <c r="K225" s="20">
        <f>K226</f>
        <v>2995</v>
      </c>
      <c r="L225" s="17">
        <f t="shared" si="33"/>
        <v>98.03600654664486</v>
      </c>
    </row>
    <row r="226" spans="1:12" ht="56.25" customHeight="1">
      <c r="A226" s="18" t="s">
        <v>6</v>
      </c>
      <c r="B226" s="12" t="s">
        <v>210</v>
      </c>
      <c r="C226" s="12" t="s">
        <v>252</v>
      </c>
      <c r="D226" s="12" t="s">
        <v>268</v>
      </c>
      <c r="E226" s="12" t="s">
        <v>7</v>
      </c>
      <c r="F226" s="21">
        <v>3055000</v>
      </c>
      <c r="G226" s="21">
        <f>F226</f>
        <v>3055000</v>
      </c>
      <c r="H226" s="22">
        <f>ROUND(G226/1000,0)</f>
        <v>3055</v>
      </c>
      <c r="I226" s="22">
        <v>2995086.49</v>
      </c>
      <c r="J226" s="22">
        <f>I226</f>
        <v>2995086.49</v>
      </c>
      <c r="K226" s="22">
        <f>ROUND(J226/1000,0)</f>
        <v>2995</v>
      </c>
      <c r="L226" s="17">
        <f t="shared" si="33"/>
        <v>98.03600654664486</v>
      </c>
    </row>
    <row r="227" spans="1:12" ht="111" customHeight="1">
      <c r="A227" s="18" t="s">
        <v>271</v>
      </c>
      <c r="B227" s="12" t="s">
        <v>210</v>
      </c>
      <c r="C227" s="12" t="s">
        <v>252</v>
      </c>
      <c r="D227" s="12" t="s">
        <v>272</v>
      </c>
      <c r="E227" s="12" t="s">
        <v>1601</v>
      </c>
      <c r="F227" s="19" t="s">
        <v>273</v>
      </c>
      <c r="G227" s="19">
        <f>G228</f>
        <v>3594347500</v>
      </c>
      <c r="H227" s="20">
        <f>H228</f>
        <v>3594348</v>
      </c>
      <c r="I227" s="20" t="s">
        <v>273</v>
      </c>
      <c r="J227" s="20">
        <f>J228</f>
        <v>3594347500</v>
      </c>
      <c r="K227" s="20">
        <f>K228</f>
        <v>3594348</v>
      </c>
      <c r="L227" s="17">
        <f t="shared" si="33"/>
        <v>100</v>
      </c>
    </row>
    <row r="228" spans="1:12" ht="56.25" customHeight="1">
      <c r="A228" s="18" t="s">
        <v>6</v>
      </c>
      <c r="B228" s="12" t="s">
        <v>210</v>
      </c>
      <c r="C228" s="12" t="s">
        <v>252</v>
      </c>
      <c r="D228" s="12" t="s">
        <v>272</v>
      </c>
      <c r="E228" s="12" t="s">
        <v>7</v>
      </c>
      <c r="F228" s="21">
        <v>3594347500</v>
      </c>
      <c r="G228" s="21">
        <f>F228</f>
        <v>3594347500</v>
      </c>
      <c r="H228" s="22">
        <f>ROUND(G228/1000,0)</f>
        <v>3594348</v>
      </c>
      <c r="I228" s="22">
        <v>3594347500</v>
      </c>
      <c r="J228" s="22">
        <f>I228</f>
        <v>3594347500</v>
      </c>
      <c r="K228" s="22">
        <f>ROUND(J228/1000,0)</f>
        <v>3594348</v>
      </c>
      <c r="L228" s="17">
        <f t="shared" si="33"/>
        <v>100</v>
      </c>
    </row>
    <row r="229" spans="1:12" ht="138" customHeight="1">
      <c r="A229" s="18" t="s">
        <v>274</v>
      </c>
      <c r="B229" s="12" t="s">
        <v>210</v>
      </c>
      <c r="C229" s="12" t="s">
        <v>252</v>
      </c>
      <c r="D229" s="12" t="s">
        <v>275</v>
      </c>
      <c r="E229" s="12" t="s">
        <v>1601</v>
      </c>
      <c r="F229" s="19" t="s">
        <v>276</v>
      </c>
      <c r="G229" s="19">
        <f>G230</f>
        <v>8100000</v>
      </c>
      <c r="H229" s="20">
        <f>H230</f>
        <v>8100</v>
      </c>
      <c r="I229" s="20" t="s">
        <v>277</v>
      </c>
      <c r="J229" s="20">
        <f>J230</f>
        <v>7802782.5</v>
      </c>
      <c r="K229" s="20">
        <f>K230</f>
        <v>7803</v>
      </c>
      <c r="L229" s="17">
        <f t="shared" si="33"/>
        <v>96.33333333333334</v>
      </c>
    </row>
    <row r="230" spans="1:12" ht="56.25" customHeight="1">
      <c r="A230" s="18" t="s">
        <v>6</v>
      </c>
      <c r="B230" s="12" t="s">
        <v>210</v>
      </c>
      <c r="C230" s="12" t="s">
        <v>252</v>
      </c>
      <c r="D230" s="12" t="s">
        <v>275</v>
      </c>
      <c r="E230" s="12" t="s">
        <v>7</v>
      </c>
      <c r="F230" s="21">
        <v>8100000</v>
      </c>
      <c r="G230" s="21">
        <f>F230</f>
        <v>8100000</v>
      </c>
      <c r="H230" s="22">
        <f>ROUND(G230/1000,0)</f>
        <v>8100</v>
      </c>
      <c r="I230" s="22">
        <v>7802782.5</v>
      </c>
      <c r="J230" s="22">
        <f>I230</f>
        <v>7802782.5</v>
      </c>
      <c r="K230" s="22">
        <f>ROUND(J230/1000,0)</f>
        <v>7803</v>
      </c>
      <c r="L230" s="17">
        <f t="shared" si="33"/>
        <v>96.33333333333334</v>
      </c>
    </row>
    <row r="231" spans="1:12" ht="69.75" customHeight="1">
      <c r="A231" s="18" t="s">
        <v>278</v>
      </c>
      <c r="B231" s="12" t="s">
        <v>210</v>
      </c>
      <c r="C231" s="12" t="s">
        <v>252</v>
      </c>
      <c r="D231" s="12" t="s">
        <v>279</v>
      </c>
      <c r="E231" s="12" t="s">
        <v>1601</v>
      </c>
      <c r="F231" s="19" t="s">
        <v>280</v>
      </c>
      <c r="G231" s="19">
        <f>G232</f>
        <v>2474702</v>
      </c>
      <c r="H231" s="20">
        <f>H232</f>
        <v>2475</v>
      </c>
      <c r="I231" s="20" t="s">
        <v>281</v>
      </c>
      <c r="J231" s="20">
        <f>J232</f>
        <v>2474567.32</v>
      </c>
      <c r="K231" s="20">
        <f>K232</f>
        <v>2475</v>
      </c>
      <c r="L231" s="17">
        <f t="shared" si="33"/>
        <v>100</v>
      </c>
    </row>
    <row r="232" spans="1:12" ht="56.25" customHeight="1">
      <c r="A232" s="18" t="s">
        <v>6</v>
      </c>
      <c r="B232" s="12" t="s">
        <v>210</v>
      </c>
      <c r="C232" s="12" t="s">
        <v>252</v>
      </c>
      <c r="D232" s="12" t="s">
        <v>279</v>
      </c>
      <c r="E232" s="12" t="s">
        <v>7</v>
      </c>
      <c r="F232" s="21">
        <v>2474702</v>
      </c>
      <c r="G232" s="21">
        <f>F232</f>
        <v>2474702</v>
      </c>
      <c r="H232" s="22">
        <f>ROUND(G232/1000,0)</f>
        <v>2475</v>
      </c>
      <c r="I232" s="22">
        <v>2474567.32</v>
      </c>
      <c r="J232" s="22">
        <f>I232</f>
        <v>2474567.32</v>
      </c>
      <c r="K232" s="22">
        <f>ROUND(J232/1000,0)</f>
        <v>2475</v>
      </c>
      <c r="L232" s="17">
        <f t="shared" si="33"/>
        <v>100</v>
      </c>
    </row>
    <row r="233" spans="1:12" ht="56.25" customHeight="1">
      <c r="A233" s="18" t="s">
        <v>282</v>
      </c>
      <c r="B233" s="12" t="s">
        <v>210</v>
      </c>
      <c r="C233" s="12" t="s">
        <v>252</v>
      </c>
      <c r="D233" s="12" t="s">
        <v>283</v>
      </c>
      <c r="E233" s="12" t="s">
        <v>1601</v>
      </c>
      <c r="F233" s="19" t="s">
        <v>284</v>
      </c>
      <c r="G233" s="19">
        <f>G234</f>
        <v>39233500</v>
      </c>
      <c r="H233" s="20">
        <f>H234</f>
        <v>39234</v>
      </c>
      <c r="I233" s="20" t="s">
        <v>284</v>
      </c>
      <c r="J233" s="20">
        <f>J234</f>
        <v>39233500</v>
      </c>
      <c r="K233" s="20">
        <f>K234</f>
        <v>39234</v>
      </c>
      <c r="L233" s="17">
        <f t="shared" si="33"/>
        <v>100</v>
      </c>
    </row>
    <row r="234" spans="1:12" ht="56.25" customHeight="1">
      <c r="A234" s="18" t="s">
        <v>6</v>
      </c>
      <c r="B234" s="12" t="s">
        <v>210</v>
      </c>
      <c r="C234" s="12" t="s">
        <v>252</v>
      </c>
      <c r="D234" s="12" t="s">
        <v>283</v>
      </c>
      <c r="E234" s="12" t="s">
        <v>7</v>
      </c>
      <c r="F234" s="21">
        <v>39233500</v>
      </c>
      <c r="G234" s="21">
        <f>F234</f>
        <v>39233500</v>
      </c>
      <c r="H234" s="22">
        <f>ROUND(G234/1000,0)</f>
        <v>39234</v>
      </c>
      <c r="I234" s="22">
        <v>39233500</v>
      </c>
      <c r="J234" s="22">
        <f>I234</f>
        <v>39233500</v>
      </c>
      <c r="K234" s="22">
        <f>ROUND(J234/1000,0)</f>
        <v>39234</v>
      </c>
      <c r="L234" s="17">
        <f t="shared" si="33"/>
        <v>100</v>
      </c>
    </row>
    <row r="235" spans="1:12" ht="69.75" customHeight="1">
      <c r="A235" s="18" t="s">
        <v>285</v>
      </c>
      <c r="B235" s="12" t="s">
        <v>210</v>
      </c>
      <c r="C235" s="12" t="s">
        <v>252</v>
      </c>
      <c r="D235" s="12" t="s">
        <v>286</v>
      </c>
      <c r="E235" s="12" t="s">
        <v>1601</v>
      </c>
      <c r="F235" s="19" t="s">
        <v>287</v>
      </c>
      <c r="G235" s="19">
        <f>G236</f>
        <v>606000</v>
      </c>
      <c r="H235" s="20">
        <f>H236</f>
        <v>606</v>
      </c>
      <c r="I235" s="20" t="s">
        <v>287</v>
      </c>
      <c r="J235" s="20">
        <f>J236</f>
        <v>606000</v>
      </c>
      <c r="K235" s="20">
        <f>K236</f>
        <v>606</v>
      </c>
      <c r="L235" s="17">
        <f t="shared" si="33"/>
        <v>100</v>
      </c>
    </row>
    <row r="236" spans="1:12" ht="56.25" customHeight="1">
      <c r="A236" s="18" t="s">
        <v>6</v>
      </c>
      <c r="B236" s="12" t="s">
        <v>210</v>
      </c>
      <c r="C236" s="12" t="s">
        <v>252</v>
      </c>
      <c r="D236" s="12" t="s">
        <v>286</v>
      </c>
      <c r="E236" s="12" t="s">
        <v>7</v>
      </c>
      <c r="F236" s="21">
        <v>606000</v>
      </c>
      <c r="G236" s="21">
        <f>F236</f>
        <v>606000</v>
      </c>
      <c r="H236" s="22">
        <f>ROUND(G236/1000,0)</f>
        <v>606</v>
      </c>
      <c r="I236" s="22">
        <v>606000</v>
      </c>
      <c r="J236" s="22">
        <f>I236</f>
        <v>606000</v>
      </c>
      <c r="K236" s="22">
        <f>ROUND(J236/1000,0)</f>
        <v>606</v>
      </c>
      <c r="L236" s="17">
        <f t="shared" si="33"/>
        <v>100</v>
      </c>
    </row>
    <row r="237" spans="1:12" ht="56.25" customHeight="1">
      <c r="A237" s="18" t="s">
        <v>288</v>
      </c>
      <c r="B237" s="12" t="s">
        <v>210</v>
      </c>
      <c r="C237" s="12" t="s">
        <v>252</v>
      </c>
      <c r="D237" s="12" t="s">
        <v>289</v>
      </c>
      <c r="E237" s="12" t="s">
        <v>1601</v>
      </c>
      <c r="F237" s="19" t="s">
        <v>290</v>
      </c>
      <c r="G237" s="19">
        <f>G238</f>
        <v>84606600</v>
      </c>
      <c r="H237" s="20">
        <f>H238</f>
        <v>84607</v>
      </c>
      <c r="I237" s="20" t="s">
        <v>291</v>
      </c>
      <c r="J237" s="20">
        <f>J238</f>
        <v>78597583.92</v>
      </c>
      <c r="K237" s="20">
        <f>K238</f>
        <v>78598</v>
      </c>
      <c r="L237" s="17">
        <f t="shared" si="33"/>
        <v>92.89775077712245</v>
      </c>
    </row>
    <row r="238" spans="1:12" ht="56.25" customHeight="1">
      <c r="A238" s="18" t="s">
        <v>6</v>
      </c>
      <c r="B238" s="12" t="s">
        <v>210</v>
      </c>
      <c r="C238" s="12" t="s">
        <v>252</v>
      </c>
      <c r="D238" s="12" t="s">
        <v>289</v>
      </c>
      <c r="E238" s="12" t="s">
        <v>7</v>
      </c>
      <c r="F238" s="21">
        <v>84606600</v>
      </c>
      <c r="G238" s="21">
        <f>F238</f>
        <v>84606600</v>
      </c>
      <c r="H238" s="22">
        <f>ROUND(G238/1000,0)</f>
        <v>84607</v>
      </c>
      <c r="I238" s="22">
        <v>78597583.92</v>
      </c>
      <c r="J238" s="22">
        <f>I238</f>
        <v>78597583.92</v>
      </c>
      <c r="K238" s="22">
        <f>ROUND(J238/1000,0)</f>
        <v>78598</v>
      </c>
      <c r="L238" s="17">
        <f t="shared" si="33"/>
        <v>92.89775077712245</v>
      </c>
    </row>
    <row r="239" spans="1:12" ht="28.5" customHeight="1">
      <c r="A239" s="18" t="s">
        <v>114</v>
      </c>
      <c r="B239" s="12" t="s">
        <v>210</v>
      </c>
      <c r="C239" s="12" t="s">
        <v>115</v>
      </c>
      <c r="D239" s="12" t="s">
        <v>1601</v>
      </c>
      <c r="E239" s="12" t="s">
        <v>1601</v>
      </c>
      <c r="F239" s="19" t="s">
        <v>292</v>
      </c>
      <c r="G239" s="19">
        <f>G240</f>
        <v>689826800</v>
      </c>
      <c r="H239" s="20">
        <f>H240</f>
        <v>689827</v>
      </c>
      <c r="I239" s="20" t="s">
        <v>293</v>
      </c>
      <c r="J239" s="20">
        <f>J240</f>
        <v>688611207.05</v>
      </c>
      <c r="K239" s="20">
        <f>K240</f>
        <v>688612</v>
      </c>
      <c r="L239" s="17">
        <f t="shared" si="33"/>
        <v>99.82386888306777</v>
      </c>
    </row>
    <row r="240" spans="1:12" ht="56.25" customHeight="1">
      <c r="A240" s="18" t="s">
        <v>217</v>
      </c>
      <c r="B240" s="12" t="s">
        <v>210</v>
      </c>
      <c r="C240" s="12" t="s">
        <v>115</v>
      </c>
      <c r="D240" s="12" t="s">
        <v>218</v>
      </c>
      <c r="E240" s="12" t="s">
        <v>1601</v>
      </c>
      <c r="F240" s="19" t="s">
        <v>292</v>
      </c>
      <c r="G240" s="19">
        <f>G241</f>
        <v>689826800</v>
      </c>
      <c r="H240" s="20">
        <f>H241</f>
        <v>689827</v>
      </c>
      <c r="I240" s="20" t="s">
        <v>293</v>
      </c>
      <c r="J240" s="20">
        <f>J241</f>
        <v>688611207.05</v>
      </c>
      <c r="K240" s="20">
        <f>K241</f>
        <v>688612</v>
      </c>
      <c r="L240" s="17">
        <f t="shared" si="33"/>
        <v>99.82386888306777</v>
      </c>
    </row>
    <row r="241" spans="1:12" ht="83.25" customHeight="1">
      <c r="A241" s="18" t="s">
        <v>255</v>
      </c>
      <c r="B241" s="12" t="s">
        <v>210</v>
      </c>
      <c r="C241" s="12" t="s">
        <v>115</v>
      </c>
      <c r="D241" s="12" t="s">
        <v>256</v>
      </c>
      <c r="E241" s="12" t="s">
        <v>1601</v>
      </c>
      <c r="F241" s="19" t="s">
        <v>292</v>
      </c>
      <c r="G241" s="19">
        <f>G242+G244+G246+G248+G250</f>
        <v>689826800</v>
      </c>
      <c r="H241" s="20">
        <f>H242+H244+H246+H248+H250</f>
        <v>689827</v>
      </c>
      <c r="I241" s="20" t="s">
        <v>293</v>
      </c>
      <c r="J241" s="20">
        <f>J242+J244+J246+J248+J250</f>
        <v>688611207.05</v>
      </c>
      <c r="K241" s="20">
        <f>K242+K244+K246+K248+K250</f>
        <v>688612</v>
      </c>
      <c r="L241" s="17">
        <f t="shared" si="33"/>
        <v>99.82386888306777</v>
      </c>
    </row>
    <row r="242" spans="1:12" ht="42" customHeight="1">
      <c r="A242" s="18" t="s">
        <v>4</v>
      </c>
      <c r="B242" s="12" t="s">
        <v>210</v>
      </c>
      <c r="C242" s="12" t="s">
        <v>115</v>
      </c>
      <c r="D242" s="12" t="s">
        <v>260</v>
      </c>
      <c r="E242" s="12" t="s">
        <v>1601</v>
      </c>
      <c r="F242" s="19" t="s">
        <v>294</v>
      </c>
      <c r="G242" s="19">
        <f>G243</f>
        <v>683550600</v>
      </c>
      <c r="H242" s="20">
        <f>H243</f>
        <v>683551</v>
      </c>
      <c r="I242" s="20" t="s">
        <v>295</v>
      </c>
      <c r="J242" s="20">
        <f>J243</f>
        <v>682413687.05</v>
      </c>
      <c r="K242" s="20">
        <f>K243</f>
        <v>682414</v>
      </c>
      <c r="L242" s="17">
        <f t="shared" si="33"/>
        <v>99.83366274060019</v>
      </c>
    </row>
    <row r="243" spans="1:12" ht="56.25" customHeight="1">
      <c r="A243" s="18" t="s">
        <v>6</v>
      </c>
      <c r="B243" s="12" t="s">
        <v>210</v>
      </c>
      <c r="C243" s="12" t="s">
        <v>115</v>
      </c>
      <c r="D243" s="12" t="s">
        <v>260</v>
      </c>
      <c r="E243" s="12" t="s">
        <v>7</v>
      </c>
      <c r="F243" s="21">
        <v>683550600</v>
      </c>
      <c r="G243" s="21">
        <f>F243</f>
        <v>683550600</v>
      </c>
      <c r="H243" s="22">
        <f>ROUND(G243/1000,0)</f>
        <v>683551</v>
      </c>
      <c r="I243" s="22">
        <v>682413687.05</v>
      </c>
      <c r="J243" s="22">
        <f>I243</f>
        <v>682413687.05</v>
      </c>
      <c r="K243" s="22">
        <f>ROUND(J243/1000,0)</f>
        <v>682414</v>
      </c>
      <c r="L243" s="17">
        <f t="shared" si="33"/>
        <v>99.83366274060019</v>
      </c>
    </row>
    <row r="244" spans="1:12" ht="56.25" customHeight="1">
      <c r="A244" s="18" t="s">
        <v>263</v>
      </c>
      <c r="B244" s="12" t="s">
        <v>210</v>
      </c>
      <c r="C244" s="12" t="s">
        <v>115</v>
      </c>
      <c r="D244" s="12" t="s">
        <v>264</v>
      </c>
      <c r="E244" s="12" t="s">
        <v>1601</v>
      </c>
      <c r="F244" s="19" t="s">
        <v>296</v>
      </c>
      <c r="G244" s="19">
        <f>G245</f>
        <v>365200</v>
      </c>
      <c r="H244" s="20">
        <f>H245</f>
        <v>365</v>
      </c>
      <c r="I244" s="20" t="s">
        <v>297</v>
      </c>
      <c r="J244" s="20">
        <f>J245</f>
        <v>288720</v>
      </c>
      <c r="K244" s="20">
        <f>K245</f>
        <v>289</v>
      </c>
      <c r="L244" s="17">
        <f t="shared" si="33"/>
        <v>79.17808219178082</v>
      </c>
    </row>
    <row r="245" spans="1:12" ht="56.25" customHeight="1">
      <c r="A245" s="18" t="s">
        <v>6</v>
      </c>
      <c r="B245" s="12" t="s">
        <v>210</v>
      </c>
      <c r="C245" s="12" t="s">
        <v>115</v>
      </c>
      <c r="D245" s="12" t="s">
        <v>264</v>
      </c>
      <c r="E245" s="12" t="s">
        <v>7</v>
      </c>
      <c r="F245" s="21">
        <v>365200</v>
      </c>
      <c r="G245" s="21">
        <f>F245</f>
        <v>365200</v>
      </c>
      <c r="H245" s="22">
        <f>ROUND(G245/1000,0)</f>
        <v>365</v>
      </c>
      <c r="I245" s="22">
        <v>288720</v>
      </c>
      <c r="J245" s="22">
        <f>I245</f>
        <v>288720</v>
      </c>
      <c r="K245" s="22">
        <f>ROUND(J245/1000,0)</f>
        <v>289</v>
      </c>
      <c r="L245" s="17">
        <f t="shared" si="33"/>
        <v>79.17808219178082</v>
      </c>
    </row>
    <row r="246" spans="1:12" ht="42" customHeight="1">
      <c r="A246" s="18" t="s">
        <v>267</v>
      </c>
      <c r="B246" s="12" t="s">
        <v>210</v>
      </c>
      <c r="C246" s="12" t="s">
        <v>115</v>
      </c>
      <c r="D246" s="12" t="s">
        <v>268</v>
      </c>
      <c r="E246" s="12" t="s">
        <v>1601</v>
      </c>
      <c r="F246" s="19" t="s">
        <v>298</v>
      </c>
      <c r="G246" s="19">
        <f>G247</f>
        <v>255000</v>
      </c>
      <c r="H246" s="20">
        <f>H247</f>
        <v>255</v>
      </c>
      <c r="I246" s="20" t="s">
        <v>299</v>
      </c>
      <c r="J246" s="20">
        <f>J247</f>
        <v>252800</v>
      </c>
      <c r="K246" s="20">
        <f>K247</f>
        <v>253</v>
      </c>
      <c r="L246" s="17">
        <f t="shared" si="33"/>
        <v>99.2156862745098</v>
      </c>
    </row>
    <row r="247" spans="1:12" ht="56.25" customHeight="1">
      <c r="A247" s="18" t="s">
        <v>6</v>
      </c>
      <c r="B247" s="12" t="s">
        <v>210</v>
      </c>
      <c r="C247" s="12" t="s">
        <v>115</v>
      </c>
      <c r="D247" s="12" t="s">
        <v>268</v>
      </c>
      <c r="E247" s="12" t="s">
        <v>7</v>
      </c>
      <c r="F247" s="21">
        <v>255000</v>
      </c>
      <c r="G247" s="21">
        <f>F247</f>
        <v>255000</v>
      </c>
      <c r="H247" s="22">
        <f>ROUND(G247/1000,0)</f>
        <v>255</v>
      </c>
      <c r="I247" s="22">
        <v>252800</v>
      </c>
      <c r="J247" s="22">
        <f>I247</f>
        <v>252800</v>
      </c>
      <c r="K247" s="22">
        <f>ROUND(J247/1000,0)</f>
        <v>253</v>
      </c>
      <c r="L247" s="17">
        <f t="shared" si="33"/>
        <v>99.2156862745098</v>
      </c>
    </row>
    <row r="248" spans="1:12" ht="69.75" customHeight="1">
      <c r="A248" s="18" t="s">
        <v>278</v>
      </c>
      <c r="B248" s="12" t="s">
        <v>210</v>
      </c>
      <c r="C248" s="12" t="s">
        <v>115</v>
      </c>
      <c r="D248" s="12" t="s">
        <v>279</v>
      </c>
      <c r="E248" s="12" t="s">
        <v>1601</v>
      </c>
      <c r="F248" s="19" t="s">
        <v>246</v>
      </c>
      <c r="G248" s="19">
        <f>G249</f>
        <v>1010000</v>
      </c>
      <c r="H248" s="20">
        <f>H249</f>
        <v>1010</v>
      </c>
      <c r="I248" s="20" t="s">
        <v>246</v>
      </c>
      <c r="J248" s="20">
        <f>J249</f>
        <v>1010000</v>
      </c>
      <c r="K248" s="20">
        <f>K249</f>
        <v>1010</v>
      </c>
      <c r="L248" s="17">
        <f t="shared" si="33"/>
        <v>100</v>
      </c>
    </row>
    <row r="249" spans="1:12" ht="56.25" customHeight="1">
      <c r="A249" s="18" t="s">
        <v>6</v>
      </c>
      <c r="B249" s="12" t="s">
        <v>210</v>
      </c>
      <c r="C249" s="12" t="s">
        <v>115</v>
      </c>
      <c r="D249" s="12" t="s">
        <v>279</v>
      </c>
      <c r="E249" s="12" t="s">
        <v>7</v>
      </c>
      <c r="F249" s="21">
        <v>1010000</v>
      </c>
      <c r="G249" s="21">
        <f>F249</f>
        <v>1010000</v>
      </c>
      <c r="H249" s="22">
        <f>ROUND(G249/1000,0)</f>
        <v>1010</v>
      </c>
      <c r="I249" s="22">
        <v>1010000</v>
      </c>
      <c r="J249" s="22">
        <f>I249</f>
        <v>1010000</v>
      </c>
      <c r="K249" s="22">
        <f>ROUND(J249/1000,0)</f>
        <v>1010</v>
      </c>
      <c r="L249" s="17">
        <f t="shared" si="33"/>
        <v>100</v>
      </c>
    </row>
    <row r="250" spans="1:12" ht="56.25" customHeight="1">
      <c r="A250" s="18" t="s">
        <v>300</v>
      </c>
      <c r="B250" s="12" t="s">
        <v>210</v>
      </c>
      <c r="C250" s="12" t="s">
        <v>115</v>
      </c>
      <c r="D250" s="12" t="s">
        <v>301</v>
      </c>
      <c r="E250" s="12" t="s">
        <v>1601</v>
      </c>
      <c r="F250" s="19" t="s">
        <v>302</v>
      </c>
      <c r="G250" s="19">
        <f>G251</f>
        <v>4646000</v>
      </c>
      <c r="H250" s="20">
        <f>H251</f>
        <v>4646</v>
      </c>
      <c r="I250" s="20" t="s">
        <v>302</v>
      </c>
      <c r="J250" s="20">
        <f>J251</f>
        <v>4646000</v>
      </c>
      <c r="K250" s="20">
        <f>K251</f>
        <v>4646</v>
      </c>
      <c r="L250" s="17">
        <f t="shared" si="33"/>
        <v>100</v>
      </c>
    </row>
    <row r="251" spans="1:12" ht="56.25" customHeight="1">
      <c r="A251" s="18" t="s">
        <v>6</v>
      </c>
      <c r="B251" s="12" t="s">
        <v>210</v>
      </c>
      <c r="C251" s="12" t="s">
        <v>115</v>
      </c>
      <c r="D251" s="12" t="s">
        <v>301</v>
      </c>
      <c r="E251" s="12" t="s">
        <v>7</v>
      </c>
      <c r="F251" s="21">
        <v>4646000</v>
      </c>
      <c r="G251" s="21">
        <f>F251</f>
        <v>4646000</v>
      </c>
      <c r="H251" s="22">
        <f>ROUND(G251/1000,0)</f>
        <v>4646</v>
      </c>
      <c r="I251" s="22">
        <v>4646000</v>
      </c>
      <c r="J251" s="22">
        <f>I251</f>
        <v>4646000</v>
      </c>
      <c r="K251" s="22">
        <f>ROUND(J251/1000,0)</f>
        <v>4646</v>
      </c>
      <c r="L251" s="17">
        <f t="shared" si="33"/>
        <v>100</v>
      </c>
    </row>
    <row r="252" spans="1:12" ht="28.5" customHeight="1">
      <c r="A252" s="18" t="s">
        <v>303</v>
      </c>
      <c r="B252" s="12" t="s">
        <v>210</v>
      </c>
      <c r="C252" s="12" t="s">
        <v>304</v>
      </c>
      <c r="D252" s="12" t="s">
        <v>1601</v>
      </c>
      <c r="E252" s="12" t="s">
        <v>1601</v>
      </c>
      <c r="F252" s="19" t="s">
        <v>305</v>
      </c>
      <c r="G252" s="19">
        <f>G253+G272</f>
        <v>98924637.50000001</v>
      </c>
      <c r="H252" s="20">
        <f>H253+H272</f>
        <v>98924</v>
      </c>
      <c r="I252" s="20" t="s">
        <v>306</v>
      </c>
      <c r="J252" s="20">
        <f>J253+J272</f>
        <v>98823138.68</v>
      </c>
      <c r="K252" s="20">
        <f>K253+K272</f>
        <v>98822</v>
      </c>
      <c r="L252" s="17">
        <f t="shared" si="33"/>
        <v>99.89689054223444</v>
      </c>
    </row>
    <row r="253" spans="1:12" ht="56.25" customHeight="1">
      <c r="A253" s="18" t="s">
        <v>217</v>
      </c>
      <c r="B253" s="12" t="s">
        <v>210</v>
      </c>
      <c r="C253" s="12" t="s">
        <v>304</v>
      </c>
      <c r="D253" s="12" t="s">
        <v>218</v>
      </c>
      <c r="E253" s="12" t="s">
        <v>1601</v>
      </c>
      <c r="F253" s="19" t="s">
        <v>307</v>
      </c>
      <c r="G253" s="19">
        <f>G254+G265+G268</f>
        <v>98730637.50000001</v>
      </c>
      <c r="H253" s="20">
        <f>H254+H265+H268</f>
        <v>98730</v>
      </c>
      <c r="I253" s="20" t="s">
        <v>308</v>
      </c>
      <c r="J253" s="20">
        <f>J254+J265+J268</f>
        <v>98630004.68</v>
      </c>
      <c r="K253" s="20">
        <f>K254+K265+K268</f>
        <v>98629</v>
      </c>
      <c r="L253" s="17">
        <f t="shared" si="33"/>
        <v>99.89770080016206</v>
      </c>
    </row>
    <row r="254" spans="1:12" ht="96.75" customHeight="1">
      <c r="A254" s="18" t="s">
        <v>309</v>
      </c>
      <c r="B254" s="12" t="s">
        <v>210</v>
      </c>
      <c r="C254" s="12" t="s">
        <v>304</v>
      </c>
      <c r="D254" s="12" t="s">
        <v>310</v>
      </c>
      <c r="E254" s="12" t="s">
        <v>1601</v>
      </c>
      <c r="F254" s="19" t="s">
        <v>311</v>
      </c>
      <c r="G254" s="19">
        <f>G255+G257+G259+G263</f>
        <v>89620067.52000001</v>
      </c>
      <c r="H254" s="20">
        <f>H255+H257+H259+H263</f>
        <v>89619</v>
      </c>
      <c r="I254" s="20" t="s">
        <v>312</v>
      </c>
      <c r="J254" s="20">
        <f>J255+J257+J259+J263</f>
        <v>89549604.78</v>
      </c>
      <c r="K254" s="20">
        <f>K255+K257+K259+K263</f>
        <v>89549</v>
      </c>
      <c r="L254" s="17">
        <f t="shared" si="33"/>
        <v>99.92189156317299</v>
      </c>
    </row>
    <row r="255" spans="1:12" ht="42" customHeight="1">
      <c r="A255" s="18" t="s">
        <v>4</v>
      </c>
      <c r="B255" s="12" t="s">
        <v>210</v>
      </c>
      <c r="C255" s="12" t="s">
        <v>304</v>
      </c>
      <c r="D255" s="12" t="s">
        <v>313</v>
      </c>
      <c r="E255" s="12" t="s">
        <v>1601</v>
      </c>
      <c r="F255" s="19" t="s">
        <v>314</v>
      </c>
      <c r="G255" s="19">
        <f>G256</f>
        <v>34369000</v>
      </c>
      <c r="H255" s="20">
        <f>H256</f>
        <v>34369</v>
      </c>
      <c r="I255" s="20" t="s">
        <v>315</v>
      </c>
      <c r="J255" s="20">
        <f>J256</f>
        <v>34304696.36</v>
      </c>
      <c r="K255" s="20">
        <f>K256</f>
        <v>34305</v>
      </c>
      <c r="L255" s="17">
        <f t="shared" si="33"/>
        <v>99.81378567895487</v>
      </c>
    </row>
    <row r="256" spans="1:12" ht="56.25" customHeight="1">
      <c r="A256" s="18" t="s">
        <v>6</v>
      </c>
      <c r="B256" s="12" t="s">
        <v>210</v>
      </c>
      <c r="C256" s="12" t="s">
        <v>304</v>
      </c>
      <c r="D256" s="12" t="s">
        <v>313</v>
      </c>
      <c r="E256" s="12" t="s">
        <v>7</v>
      </c>
      <c r="F256" s="21">
        <v>34369000</v>
      </c>
      <c r="G256" s="21">
        <f>F256</f>
        <v>34369000</v>
      </c>
      <c r="H256" s="22">
        <f>ROUND(G256/1000,0)</f>
        <v>34369</v>
      </c>
      <c r="I256" s="22">
        <v>34304696.36</v>
      </c>
      <c r="J256" s="22">
        <f>I256</f>
        <v>34304696.36</v>
      </c>
      <c r="K256" s="22">
        <f>ROUND(J256/1000,0)</f>
        <v>34305</v>
      </c>
      <c r="L256" s="17">
        <f t="shared" si="33"/>
        <v>99.81378567895487</v>
      </c>
    </row>
    <row r="257" spans="1:12" ht="42" customHeight="1">
      <c r="A257" s="18" t="s">
        <v>316</v>
      </c>
      <c r="B257" s="12" t="s">
        <v>210</v>
      </c>
      <c r="C257" s="12" t="s">
        <v>304</v>
      </c>
      <c r="D257" s="12" t="s">
        <v>317</v>
      </c>
      <c r="E257" s="12" t="s">
        <v>1601</v>
      </c>
      <c r="F257" s="19" t="s">
        <v>318</v>
      </c>
      <c r="G257" s="19">
        <f>G258</f>
        <v>537330.02</v>
      </c>
      <c r="H257" s="20">
        <f>H258</f>
        <v>537</v>
      </c>
      <c r="I257" s="20" t="s">
        <v>318</v>
      </c>
      <c r="J257" s="20">
        <f>J258</f>
        <v>537330.02</v>
      </c>
      <c r="K257" s="20">
        <f>K258</f>
        <v>537</v>
      </c>
      <c r="L257" s="17">
        <f t="shared" si="33"/>
        <v>100</v>
      </c>
    </row>
    <row r="258" spans="1:12" ht="56.25" customHeight="1">
      <c r="A258" s="18" t="s">
        <v>6</v>
      </c>
      <c r="B258" s="12" t="s">
        <v>210</v>
      </c>
      <c r="C258" s="12" t="s">
        <v>304</v>
      </c>
      <c r="D258" s="12" t="s">
        <v>317</v>
      </c>
      <c r="E258" s="12" t="s">
        <v>7</v>
      </c>
      <c r="F258" s="21">
        <v>537330.02</v>
      </c>
      <c r="G258" s="21">
        <f>F258</f>
        <v>537330.02</v>
      </c>
      <c r="H258" s="22">
        <f>ROUND(G258/1000,0)</f>
        <v>537</v>
      </c>
      <c r="I258" s="22">
        <v>537330.02</v>
      </c>
      <c r="J258" s="22">
        <f>I258</f>
        <v>537330.02</v>
      </c>
      <c r="K258" s="22">
        <f>ROUND(J258/1000,0)</f>
        <v>537</v>
      </c>
      <c r="L258" s="17">
        <f t="shared" si="33"/>
        <v>100</v>
      </c>
    </row>
    <row r="259" spans="1:12" ht="28.5" customHeight="1">
      <c r="A259" s="18" t="s">
        <v>319</v>
      </c>
      <c r="B259" s="12" t="s">
        <v>210</v>
      </c>
      <c r="C259" s="12" t="s">
        <v>304</v>
      </c>
      <c r="D259" s="12" t="s">
        <v>320</v>
      </c>
      <c r="E259" s="12" t="s">
        <v>1601</v>
      </c>
      <c r="F259" s="19" t="s">
        <v>321</v>
      </c>
      <c r="G259" s="19">
        <f>G260+G261+G262</f>
        <v>46913737.5</v>
      </c>
      <c r="H259" s="20">
        <f>H260+H261+H262</f>
        <v>46913</v>
      </c>
      <c r="I259" s="20" t="s">
        <v>322</v>
      </c>
      <c r="J259" s="20">
        <f>J260+J261+J262</f>
        <v>46907578.4</v>
      </c>
      <c r="K259" s="20">
        <f>K260+K261+K262</f>
        <v>46907</v>
      </c>
      <c r="L259" s="17">
        <f t="shared" si="33"/>
        <v>99.98721036812823</v>
      </c>
    </row>
    <row r="260" spans="1:12" ht="28.5" customHeight="1">
      <c r="A260" s="18" t="s">
        <v>1658</v>
      </c>
      <c r="B260" s="12" t="s">
        <v>210</v>
      </c>
      <c r="C260" s="12" t="s">
        <v>304</v>
      </c>
      <c r="D260" s="12" t="s">
        <v>320</v>
      </c>
      <c r="E260" s="12" t="s">
        <v>1659</v>
      </c>
      <c r="F260" s="21">
        <v>2908443.1</v>
      </c>
      <c r="G260" s="21">
        <f>F260</f>
        <v>2908443.1</v>
      </c>
      <c r="H260" s="22">
        <f>ROUND(G260/1000,0)</f>
        <v>2908</v>
      </c>
      <c r="I260" s="22">
        <v>2902284</v>
      </c>
      <c r="J260" s="22">
        <f>I260</f>
        <v>2902284</v>
      </c>
      <c r="K260" s="22">
        <f>ROUND(J260/1000,0)</f>
        <v>2902</v>
      </c>
      <c r="L260" s="17">
        <f t="shared" si="33"/>
        <v>99.79367262723521</v>
      </c>
    </row>
    <row r="261" spans="1:12" ht="56.25" customHeight="1">
      <c r="A261" s="18" t="s">
        <v>6</v>
      </c>
      <c r="B261" s="12" t="s">
        <v>210</v>
      </c>
      <c r="C261" s="12" t="s">
        <v>304</v>
      </c>
      <c r="D261" s="12" t="s">
        <v>320</v>
      </c>
      <c r="E261" s="12" t="s">
        <v>7</v>
      </c>
      <c r="F261" s="21">
        <v>27742802</v>
      </c>
      <c r="G261" s="21">
        <f>F261</f>
        <v>27742802</v>
      </c>
      <c r="H261" s="22">
        <f>ROUND(G261/1000,0)</f>
        <v>27743</v>
      </c>
      <c r="I261" s="22">
        <v>27742802</v>
      </c>
      <c r="J261" s="22">
        <f>I261</f>
        <v>27742802</v>
      </c>
      <c r="K261" s="22">
        <f>ROUND(J261/1000,0)</f>
        <v>27743</v>
      </c>
      <c r="L261" s="17">
        <f t="shared" si="33"/>
        <v>100</v>
      </c>
    </row>
    <row r="262" spans="1:12" ht="28.5" customHeight="1">
      <c r="A262" s="18" t="s">
        <v>1641</v>
      </c>
      <c r="B262" s="12" t="s">
        <v>210</v>
      </c>
      <c r="C262" s="12" t="s">
        <v>304</v>
      </c>
      <c r="D262" s="12" t="s">
        <v>320</v>
      </c>
      <c r="E262" s="12" t="s">
        <v>1642</v>
      </c>
      <c r="F262" s="21">
        <v>16262492.4</v>
      </c>
      <c r="G262" s="21">
        <f>F262</f>
        <v>16262492.4</v>
      </c>
      <c r="H262" s="22">
        <f>ROUND(G262/1000,0)</f>
        <v>16262</v>
      </c>
      <c r="I262" s="22">
        <v>16262492.4</v>
      </c>
      <c r="J262" s="22">
        <f>I262</f>
        <v>16262492.4</v>
      </c>
      <c r="K262" s="22">
        <f>ROUND(J262/1000,0)</f>
        <v>16262</v>
      </c>
      <c r="L262" s="17">
        <f aca="true" t="shared" si="34" ref="L262:L325">K262/H262*100</f>
        <v>100</v>
      </c>
    </row>
    <row r="263" spans="1:12" ht="42" customHeight="1">
      <c r="A263" s="18" t="s">
        <v>323</v>
      </c>
      <c r="B263" s="12" t="s">
        <v>210</v>
      </c>
      <c r="C263" s="12" t="s">
        <v>304</v>
      </c>
      <c r="D263" s="12" t="s">
        <v>324</v>
      </c>
      <c r="E263" s="12" t="s">
        <v>1601</v>
      </c>
      <c r="F263" s="19" t="s">
        <v>325</v>
      </c>
      <c r="G263" s="19">
        <f>G264</f>
        <v>7800000</v>
      </c>
      <c r="H263" s="20">
        <f>H264</f>
        <v>7800</v>
      </c>
      <c r="I263" s="20" t="s">
        <v>325</v>
      </c>
      <c r="J263" s="20">
        <f>J264</f>
        <v>7800000</v>
      </c>
      <c r="K263" s="20">
        <f>K264</f>
        <v>7800</v>
      </c>
      <c r="L263" s="17">
        <f t="shared" si="34"/>
        <v>100</v>
      </c>
    </row>
    <row r="264" spans="1:12" ht="56.25" customHeight="1">
      <c r="A264" s="18" t="s">
        <v>6</v>
      </c>
      <c r="B264" s="12" t="s">
        <v>210</v>
      </c>
      <c r="C264" s="12" t="s">
        <v>304</v>
      </c>
      <c r="D264" s="12" t="s">
        <v>324</v>
      </c>
      <c r="E264" s="12" t="s">
        <v>7</v>
      </c>
      <c r="F264" s="21">
        <v>7800000</v>
      </c>
      <c r="G264" s="21">
        <f>F264</f>
        <v>7800000</v>
      </c>
      <c r="H264" s="22">
        <f>ROUND(G264/1000,0)</f>
        <v>7800</v>
      </c>
      <c r="I264" s="22">
        <v>7800000</v>
      </c>
      <c r="J264" s="22">
        <f>I264</f>
        <v>7800000</v>
      </c>
      <c r="K264" s="22">
        <f>ROUND(J264/1000,0)</f>
        <v>7800</v>
      </c>
      <c r="L264" s="17">
        <f t="shared" si="34"/>
        <v>100</v>
      </c>
    </row>
    <row r="265" spans="1:12" ht="83.25" customHeight="1">
      <c r="A265" s="18" t="s">
        <v>255</v>
      </c>
      <c r="B265" s="12" t="s">
        <v>210</v>
      </c>
      <c r="C265" s="12" t="s">
        <v>304</v>
      </c>
      <c r="D265" s="12" t="s">
        <v>256</v>
      </c>
      <c r="E265" s="12" t="s">
        <v>1601</v>
      </c>
      <c r="F265" s="19" t="s">
        <v>326</v>
      </c>
      <c r="G265" s="19">
        <f>G266</f>
        <v>6915569.98</v>
      </c>
      <c r="H265" s="20">
        <f>H266</f>
        <v>6916</v>
      </c>
      <c r="I265" s="20" t="s">
        <v>327</v>
      </c>
      <c r="J265" s="20">
        <f>J266</f>
        <v>6885876.53</v>
      </c>
      <c r="K265" s="20">
        <f>K266</f>
        <v>6886</v>
      </c>
      <c r="L265" s="17">
        <f t="shared" si="34"/>
        <v>99.56622325043377</v>
      </c>
    </row>
    <row r="266" spans="1:12" ht="42" customHeight="1">
      <c r="A266" s="18" t="s">
        <v>328</v>
      </c>
      <c r="B266" s="12" t="s">
        <v>210</v>
      </c>
      <c r="C266" s="12" t="s">
        <v>304</v>
      </c>
      <c r="D266" s="12" t="s">
        <v>329</v>
      </c>
      <c r="E266" s="12" t="s">
        <v>1601</v>
      </c>
      <c r="F266" s="19" t="s">
        <v>326</v>
      </c>
      <c r="G266" s="19">
        <f>G267</f>
        <v>6915569.98</v>
      </c>
      <c r="H266" s="20">
        <f>H267</f>
        <v>6916</v>
      </c>
      <c r="I266" s="20" t="s">
        <v>327</v>
      </c>
      <c r="J266" s="20">
        <f>J267</f>
        <v>6885876.53</v>
      </c>
      <c r="K266" s="20">
        <f>K267</f>
        <v>6886</v>
      </c>
      <c r="L266" s="17">
        <f t="shared" si="34"/>
        <v>99.56622325043377</v>
      </c>
    </row>
    <row r="267" spans="1:12" ht="56.25" customHeight="1">
      <c r="A267" s="18" t="s">
        <v>6</v>
      </c>
      <c r="B267" s="12" t="s">
        <v>210</v>
      </c>
      <c r="C267" s="12" t="s">
        <v>304</v>
      </c>
      <c r="D267" s="12" t="s">
        <v>329</v>
      </c>
      <c r="E267" s="12" t="s">
        <v>7</v>
      </c>
      <c r="F267" s="21">
        <v>6915569.98</v>
      </c>
      <c r="G267" s="21">
        <f>F267</f>
        <v>6915569.98</v>
      </c>
      <c r="H267" s="22">
        <f>ROUND(G267/1000,0)</f>
        <v>6916</v>
      </c>
      <c r="I267" s="22">
        <v>6885876.53</v>
      </c>
      <c r="J267" s="22">
        <f>I267</f>
        <v>6885876.53</v>
      </c>
      <c r="K267" s="22">
        <f>ROUND(J267/1000,0)</f>
        <v>6886</v>
      </c>
      <c r="L267" s="17">
        <f t="shared" si="34"/>
        <v>99.56622325043377</v>
      </c>
    </row>
    <row r="268" spans="1:12" ht="83.25" customHeight="1">
      <c r="A268" s="18" t="s">
        <v>330</v>
      </c>
      <c r="B268" s="12" t="s">
        <v>210</v>
      </c>
      <c r="C268" s="12" t="s">
        <v>304</v>
      </c>
      <c r="D268" s="12" t="s">
        <v>331</v>
      </c>
      <c r="E268" s="12" t="s">
        <v>1601</v>
      </c>
      <c r="F268" s="19" t="s">
        <v>332</v>
      </c>
      <c r="G268" s="19">
        <f>G269</f>
        <v>2195000</v>
      </c>
      <c r="H268" s="20">
        <f>H269</f>
        <v>2195</v>
      </c>
      <c r="I268" s="20" t="s">
        <v>333</v>
      </c>
      <c r="J268" s="20">
        <f>J269</f>
        <v>2194523.37</v>
      </c>
      <c r="K268" s="20">
        <f>K269</f>
        <v>2194</v>
      </c>
      <c r="L268" s="17">
        <f t="shared" si="34"/>
        <v>99.95444191343964</v>
      </c>
    </row>
    <row r="269" spans="1:12" ht="28.5" customHeight="1">
      <c r="A269" s="18" t="s">
        <v>334</v>
      </c>
      <c r="B269" s="12" t="s">
        <v>210</v>
      </c>
      <c r="C269" s="12" t="s">
        <v>304</v>
      </c>
      <c r="D269" s="12" t="s">
        <v>335</v>
      </c>
      <c r="E269" s="12" t="s">
        <v>1601</v>
      </c>
      <c r="F269" s="19" t="s">
        <v>332</v>
      </c>
      <c r="G269" s="19">
        <f>G270+G271</f>
        <v>2195000</v>
      </c>
      <c r="H269" s="20">
        <f>H270+H271</f>
        <v>2195</v>
      </c>
      <c r="I269" s="20" t="s">
        <v>333</v>
      </c>
      <c r="J269" s="20">
        <f>J270+J271</f>
        <v>2194523.37</v>
      </c>
      <c r="K269" s="20">
        <f>K270+K271</f>
        <v>2194</v>
      </c>
      <c r="L269" s="17">
        <f t="shared" si="34"/>
        <v>99.95444191343964</v>
      </c>
    </row>
    <row r="270" spans="1:12" ht="56.25" customHeight="1">
      <c r="A270" s="18" t="s">
        <v>1635</v>
      </c>
      <c r="B270" s="12" t="s">
        <v>210</v>
      </c>
      <c r="C270" s="12" t="s">
        <v>304</v>
      </c>
      <c r="D270" s="12" t="s">
        <v>335</v>
      </c>
      <c r="E270" s="12" t="s">
        <v>1636</v>
      </c>
      <c r="F270" s="21">
        <v>2126.35</v>
      </c>
      <c r="G270" s="21">
        <f>F270</f>
        <v>2126.35</v>
      </c>
      <c r="H270" s="22">
        <f>ROUND(G270/1000,0)</f>
        <v>2</v>
      </c>
      <c r="I270" s="22">
        <v>2126.35</v>
      </c>
      <c r="J270" s="22">
        <f>I270</f>
        <v>2126.35</v>
      </c>
      <c r="K270" s="22">
        <f>ROUND(J270/1000,0)</f>
        <v>2</v>
      </c>
      <c r="L270" s="17">
        <f t="shared" si="34"/>
        <v>100</v>
      </c>
    </row>
    <row r="271" spans="1:12" ht="56.25" customHeight="1">
      <c r="A271" s="18" t="s">
        <v>6</v>
      </c>
      <c r="B271" s="12" t="s">
        <v>210</v>
      </c>
      <c r="C271" s="12" t="s">
        <v>304</v>
      </c>
      <c r="D271" s="12" t="s">
        <v>335</v>
      </c>
      <c r="E271" s="12" t="s">
        <v>7</v>
      </c>
      <c r="F271" s="21">
        <v>2192873.65</v>
      </c>
      <c r="G271" s="21">
        <f>F271</f>
        <v>2192873.65</v>
      </c>
      <c r="H271" s="22">
        <f>ROUND(G271/1000,0)</f>
        <v>2193</v>
      </c>
      <c r="I271" s="22">
        <v>2192397.02</v>
      </c>
      <c r="J271" s="22">
        <f>I271</f>
        <v>2192397.02</v>
      </c>
      <c r="K271" s="22">
        <f>ROUND(J271/1000,0)</f>
        <v>2192</v>
      </c>
      <c r="L271" s="17">
        <f t="shared" si="34"/>
        <v>99.95440036479708</v>
      </c>
    </row>
    <row r="272" spans="1:12" ht="56.25" customHeight="1">
      <c r="A272" s="18" t="s">
        <v>12</v>
      </c>
      <c r="B272" s="12" t="s">
        <v>210</v>
      </c>
      <c r="C272" s="12" t="s">
        <v>304</v>
      </c>
      <c r="D272" s="12" t="s">
        <v>13</v>
      </c>
      <c r="E272" s="12" t="s">
        <v>1601</v>
      </c>
      <c r="F272" s="19" t="s">
        <v>336</v>
      </c>
      <c r="G272" s="19">
        <f>G273</f>
        <v>194000</v>
      </c>
      <c r="H272" s="20">
        <f>H273</f>
        <v>194</v>
      </c>
      <c r="I272" s="20" t="s">
        <v>337</v>
      </c>
      <c r="J272" s="20">
        <f>J273</f>
        <v>193134</v>
      </c>
      <c r="K272" s="20">
        <f>K273</f>
        <v>193</v>
      </c>
      <c r="L272" s="17">
        <f t="shared" si="34"/>
        <v>99.48453608247422</v>
      </c>
    </row>
    <row r="273" spans="1:12" ht="83.25" customHeight="1">
      <c r="A273" s="18" t="s">
        <v>146</v>
      </c>
      <c r="B273" s="12" t="s">
        <v>210</v>
      </c>
      <c r="C273" s="12" t="s">
        <v>304</v>
      </c>
      <c r="D273" s="12" t="s">
        <v>147</v>
      </c>
      <c r="E273" s="12" t="s">
        <v>1601</v>
      </c>
      <c r="F273" s="19" t="s">
        <v>336</v>
      </c>
      <c r="G273" s="19">
        <f>G274</f>
        <v>194000</v>
      </c>
      <c r="H273" s="20">
        <f>H274</f>
        <v>194</v>
      </c>
      <c r="I273" s="20" t="s">
        <v>337</v>
      </c>
      <c r="J273" s="20">
        <f>J274</f>
        <v>193134</v>
      </c>
      <c r="K273" s="20">
        <f>K274</f>
        <v>193</v>
      </c>
      <c r="L273" s="17">
        <f t="shared" si="34"/>
        <v>99.48453608247422</v>
      </c>
    </row>
    <row r="274" spans="1:12" ht="28.5" customHeight="1">
      <c r="A274" s="18" t="s">
        <v>148</v>
      </c>
      <c r="B274" s="12" t="s">
        <v>210</v>
      </c>
      <c r="C274" s="12" t="s">
        <v>304</v>
      </c>
      <c r="D274" s="12" t="s">
        <v>149</v>
      </c>
      <c r="E274" s="12" t="s">
        <v>1601</v>
      </c>
      <c r="F274" s="19" t="s">
        <v>336</v>
      </c>
      <c r="G274" s="19">
        <f>G275+G276</f>
        <v>194000</v>
      </c>
      <c r="H274" s="20">
        <f>H275+H276</f>
        <v>194</v>
      </c>
      <c r="I274" s="20" t="s">
        <v>337</v>
      </c>
      <c r="J274" s="20">
        <f>J275+J276</f>
        <v>193134</v>
      </c>
      <c r="K274" s="20">
        <f>K275+K276</f>
        <v>193</v>
      </c>
      <c r="L274" s="17">
        <f t="shared" si="34"/>
        <v>99.48453608247422</v>
      </c>
    </row>
    <row r="275" spans="1:12" ht="56.25" customHeight="1">
      <c r="A275" s="18" t="s">
        <v>1635</v>
      </c>
      <c r="B275" s="12" t="s">
        <v>210</v>
      </c>
      <c r="C275" s="12" t="s">
        <v>304</v>
      </c>
      <c r="D275" s="12" t="s">
        <v>149</v>
      </c>
      <c r="E275" s="12" t="s">
        <v>1636</v>
      </c>
      <c r="F275" s="21">
        <v>188000</v>
      </c>
      <c r="G275" s="21">
        <f>F275</f>
        <v>188000</v>
      </c>
      <c r="H275" s="22">
        <f>ROUND(G275/1000,0)</f>
        <v>188</v>
      </c>
      <c r="I275" s="22">
        <v>187134</v>
      </c>
      <c r="J275" s="22">
        <f>I275</f>
        <v>187134</v>
      </c>
      <c r="K275" s="22">
        <f>ROUND(J275/1000,0)</f>
        <v>187</v>
      </c>
      <c r="L275" s="17">
        <f t="shared" si="34"/>
        <v>99.46808510638297</v>
      </c>
    </row>
    <row r="276" spans="1:12" ht="56.25" customHeight="1">
      <c r="A276" s="18" t="s">
        <v>6</v>
      </c>
      <c r="B276" s="12" t="s">
        <v>210</v>
      </c>
      <c r="C276" s="12" t="s">
        <v>304</v>
      </c>
      <c r="D276" s="12" t="s">
        <v>149</v>
      </c>
      <c r="E276" s="12" t="s">
        <v>7</v>
      </c>
      <c r="F276" s="21">
        <v>6000</v>
      </c>
      <c r="G276" s="21">
        <f>F276</f>
        <v>6000</v>
      </c>
      <c r="H276" s="22">
        <f>ROUND(G276/1000,0)</f>
        <v>6</v>
      </c>
      <c r="I276" s="22">
        <v>6000</v>
      </c>
      <c r="J276" s="22">
        <f>I276</f>
        <v>6000</v>
      </c>
      <c r="K276" s="22">
        <f>ROUND(J276/1000,0)</f>
        <v>6</v>
      </c>
      <c r="L276" s="17">
        <f t="shared" si="34"/>
        <v>100</v>
      </c>
    </row>
    <row r="277" spans="1:12" ht="28.5" customHeight="1">
      <c r="A277" s="18" t="s">
        <v>338</v>
      </c>
      <c r="B277" s="12" t="s">
        <v>210</v>
      </c>
      <c r="C277" s="12" t="s">
        <v>339</v>
      </c>
      <c r="D277" s="12" t="s">
        <v>1601</v>
      </c>
      <c r="E277" s="12" t="s">
        <v>1601</v>
      </c>
      <c r="F277" s="19" t="s">
        <v>340</v>
      </c>
      <c r="G277" s="19">
        <f>G278</f>
        <v>163250000</v>
      </c>
      <c r="H277" s="20">
        <f>H278</f>
        <v>163250</v>
      </c>
      <c r="I277" s="20" t="s">
        <v>341</v>
      </c>
      <c r="J277" s="20">
        <f>J278</f>
        <v>162908463.64</v>
      </c>
      <c r="K277" s="20">
        <f>K278</f>
        <v>162908</v>
      </c>
      <c r="L277" s="17">
        <f t="shared" si="34"/>
        <v>99.79050535987749</v>
      </c>
    </row>
    <row r="278" spans="1:12" ht="56.25" customHeight="1">
      <c r="A278" s="18" t="s">
        <v>217</v>
      </c>
      <c r="B278" s="12" t="s">
        <v>210</v>
      </c>
      <c r="C278" s="12" t="s">
        <v>339</v>
      </c>
      <c r="D278" s="12" t="s">
        <v>218</v>
      </c>
      <c r="E278" s="12" t="s">
        <v>1601</v>
      </c>
      <c r="F278" s="19" t="s">
        <v>340</v>
      </c>
      <c r="G278" s="19">
        <f>G279+G283</f>
        <v>163250000</v>
      </c>
      <c r="H278" s="20">
        <f>H279+H283</f>
        <v>163250</v>
      </c>
      <c r="I278" s="20" t="s">
        <v>341</v>
      </c>
      <c r="J278" s="20">
        <f>J279+J283</f>
        <v>162908463.64</v>
      </c>
      <c r="K278" s="20">
        <f>K279+K283</f>
        <v>162908</v>
      </c>
      <c r="L278" s="17">
        <f t="shared" si="34"/>
        <v>99.79050535987749</v>
      </c>
    </row>
    <row r="279" spans="1:12" ht="83.25" customHeight="1">
      <c r="A279" s="18" t="s">
        <v>219</v>
      </c>
      <c r="B279" s="12" t="s">
        <v>210</v>
      </c>
      <c r="C279" s="12" t="s">
        <v>339</v>
      </c>
      <c r="D279" s="12" t="s">
        <v>220</v>
      </c>
      <c r="E279" s="12" t="s">
        <v>1601</v>
      </c>
      <c r="F279" s="19" t="s">
        <v>342</v>
      </c>
      <c r="G279" s="19">
        <f>G280</f>
        <v>200000</v>
      </c>
      <c r="H279" s="20">
        <f>H280</f>
        <v>200</v>
      </c>
      <c r="I279" s="20" t="s">
        <v>342</v>
      </c>
      <c r="J279" s="20">
        <f>J280</f>
        <v>200000</v>
      </c>
      <c r="K279" s="20">
        <f>K280</f>
        <v>200</v>
      </c>
      <c r="L279" s="17">
        <f t="shared" si="34"/>
        <v>100</v>
      </c>
    </row>
    <row r="280" spans="1:12" ht="28.5" customHeight="1">
      <c r="A280" s="18" t="s">
        <v>343</v>
      </c>
      <c r="B280" s="12" t="s">
        <v>210</v>
      </c>
      <c r="C280" s="12" t="s">
        <v>339</v>
      </c>
      <c r="D280" s="12" t="s">
        <v>344</v>
      </c>
      <c r="E280" s="12" t="s">
        <v>1601</v>
      </c>
      <c r="F280" s="19" t="s">
        <v>342</v>
      </c>
      <c r="G280" s="19">
        <f>G281+G282</f>
        <v>200000</v>
      </c>
      <c r="H280" s="20">
        <f>H281+H282</f>
        <v>200</v>
      </c>
      <c r="I280" s="20" t="s">
        <v>342</v>
      </c>
      <c r="J280" s="20">
        <f>J281+J282</f>
        <v>200000</v>
      </c>
      <c r="K280" s="20">
        <f>K281+K282</f>
        <v>200</v>
      </c>
      <c r="L280" s="17">
        <f t="shared" si="34"/>
        <v>100</v>
      </c>
    </row>
    <row r="281" spans="1:12" ht="28.5" customHeight="1">
      <c r="A281" s="18" t="s">
        <v>1658</v>
      </c>
      <c r="B281" s="12" t="s">
        <v>210</v>
      </c>
      <c r="C281" s="12" t="s">
        <v>339</v>
      </c>
      <c r="D281" s="12" t="s">
        <v>344</v>
      </c>
      <c r="E281" s="12" t="s">
        <v>1659</v>
      </c>
      <c r="F281" s="21">
        <v>180000</v>
      </c>
      <c r="G281" s="21">
        <f>F281</f>
        <v>180000</v>
      </c>
      <c r="H281" s="22">
        <f>ROUND(G281/1000,0)</f>
        <v>180</v>
      </c>
      <c r="I281" s="22">
        <v>180000</v>
      </c>
      <c r="J281" s="22">
        <f>I281</f>
        <v>180000</v>
      </c>
      <c r="K281" s="22">
        <f>ROUND(J281/1000,0)</f>
        <v>180</v>
      </c>
      <c r="L281" s="17">
        <f t="shared" si="34"/>
        <v>100</v>
      </c>
    </row>
    <row r="282" spans="1:12" ht="56.25" customHeight="1">
      <c r="A282" s="18" t="s">
        <v>6</v>
      </c>
      <c r="B282" s="12" t="s">
        <v>210</v>
      </c>
      <c r="C282" s="12" t="s">
        <v>339</v>
      </c>
      <c r="D282" s="12" t="s">
        <v>344</v>
      </c>
      <c r="E282" s="12" t="s">
        <v>7</v>
      </c>
      <c r="F282" s="21">
        <v>20000</v>
      </c>
      <c r="G282" s="21">
        <f>F282</f>
        <v>20000</v>
      </c>
      <c r="H282" s="22">
        <f>ROUND(G282/1000,0)</f>
        <v>20</v>
      </c>
      <c r="I282" s="22">
        <v>20000</v>
      </c>
      <c r="J282" s="22">
        <f>I282</f>
        <v>20000</v>
      </c>
      <c r="K282" s="22">
        <f>ROUND(J282/1000,0)</f>
        <v>20</v>
      </c>
      <c r="L282" s="17">
        <f t="shared" si="34"/>
        <v>100</v>
      </c>
    </row>
    <row r="283" spans="1:12" ht="83.25" customHeight="1">
      <c r="A283" s="18" t="s">
        <v>255</v>
      </c>
      <c r="B283" s="12" t="s">
        <v>210</v>
      </c>
      <c r="C283" s="12" t="s">
        <v>339</v>
      </c>
      <c r="D283" s="12" t="s">
        <v>256</v>
      </c>
      <c r="E283" s="12" t="s">
        <v>1601</v>
      </c>
      <c r="F283" s="19" t="s">
        <v>345</v>
      </c>
      <c r="G283" s="19">
        <f>G284+G288</f>
        <v>163050000</v>
      </c>
      <c r="H283" s="20">
        <f>H284+H288</f>
        <v>163050</v>
      </c>
      <c r="I283" s="20" t="s">
        <v>346</v>
      </c>
      <c r="J283" s="20">
        <f>J284+J288</f>
        <v>162708463.64</v>
      </c>
      <c r="K283" s="20">
        <f>K284+K288</f>
        <v>162708</v>
      </c>
      <c r="L283" s="17">
        <f t="shared" si="34"/>
        <v>99.79024839006439</v>
      </c>
    </row>
    <row r="284" spans="1:12" ht="42" customHeight="1">
      <c r="A284" s="18" t="s">
        <v>4</v>
      </c>
      <c r="B284" s="12" t="s">
        <v>210</v>
      </c>
      <c r="C284" s="12" t="s">
        <v>339</v>
      </c>
      <c r="D284" s="12" t="s">
        <v>260</v>
      </c>
      <c r="E284" s="12" t="s">
        <v>1601</v>
      </c>
      <c r="F284" s="19" t="s">
        <v>347</v>
      </c>
      <c r="G284" s="19">
        <f>G285+G286+G287</f>
        <v>162660000</v>
      </c>
      <c r="H284" s="20">
        <f>H285+H286+H287</f>
        <v>162660</v>
      </c>
      <c r="I284" s="20" t="s">
        <v>348</v>
      </c>
      <c r="J284" s="20">
        <f>J285+J286+J287</f>
        <v>162318463.64</v>
      </c>
      <c r="K284" s="20">
        <f>K285+K286+K287</f>
        <v>162318</v>
      </c>
      <c r="L284" s="17">
        <f t="shared" si="34"/>
        <v>99.78974548137218</v>
      </c>
    </row>
    <row r="285" spans="1:12" ht="124.5" customHeight="1">
      <c r="A285" s="18" t="s">
        <v>1620</v>
      </c>
      <c r="B285" s="12" t="s">
        <v>210</v>
      </c>
      <c r="C285" s="12" t="s">
        <v>339</v>
      </c>
      <c r="D285" s="12" t="s">
        <v>260</v>
      </c>
      <c r="E285" s="12" t="s">
        <v>1621</v>
      </c>
      <c r="F285" s="21">
        <v>148928000</v>
      </c>
      <c r="G285" s="21">
        <f>F285</f>
        <v>148928000</v>
      </c>
      <c r="H285" s="22">
        <f>ROUND(G285/1000,0)</f>
        <v>148928</v>
      </c>
      <c r="I285" s="22">
        <v>148765150.46</v>
      </c>
      <c r="J285" s="22">
        <f>I285</f>
        <v>148765150.46</v>
      </c>
      <c r="K285" s="22">
        <f>ROUND(J285/1000,0)</f>
        <v>148765</v>
      </c>
      <c r="L285" s="17">
        <f t="shared" si="34"/>
        <v>99.89055113880532</v>
      </c>
    </row>
    <row r="286" spans="1:12" ht="56.25" customHeight="1">
      <c r="A286" s="18" t="s">
        <v>1635</v>
      </c>
      <c r="B286" s="12" t="s">
        <v>210</v>
      </c>
      <c r="C286" s="12" t="s">
        <v>339</v>
      </c>
      <c r="D286" s="12" t="s">
        <v>260</v>
      </c>
      <c r="E286" s="12" t="s">
        <v>1636</v>
      </c>
      <c r="F286" s="21">
        <v>13444000</v>
      </c>
      <c r="G286" s="21">
        <f>F286</f>
        <v>13444000</v>
      </c>
      <c r="H286" s="22">
        <f>ROUND(G286/1000,0)</f>
        <v>13444</v>
      </c>
      <c r="I286" s="22">
        <v>13266912.29</v>
      </c>
      <c r="J286" s="22">
        <f>I286</f>
        <v>13266912.29</v>
      </c>
      <c r="K286" s="22">
        <f>ROUND(J286/1000,0)</f>
        <v>13267</v>
      </c>
      <c r="L286" s="17">
        <f t="shared" si="34"/>
        <v>98.68342755132402</v>
      </c>
    </row>
    <row r="287" spans="1:12" ht="15" customHeight="1">
      <c r="A287" s="18" t="s">
        <v>1641</v>
      </c>
      <c r="B287" s="12" t="s">
        <v>210</v>
      </c>
      <c r="C287" s="12" t="s">
        <v>339</v>
      </c>
      <c r="D287" s="12" t="s">
        <v>260</v>
      </c>
      <c r="E287" s="12" t="s">
        <v>1642</v>
      </c>
      <c r="F287" s="21">
        <v>288000</v>
      </c>
      <c r="G287" s="21">
        <f>F287</f>
        <v>288000</v>
      </c>
      <c r="H287" s="22">
        <f>ROUND(G287/1000,0)</f>
        <v>288</v>
      </c>
      <c r="I287" s="22">
        <v>286400.89</v>
      </c>
      <c r="J287" s="22">
        <f>I287</f>
        <v>286400.89</v>
      </c>
      <c r="K287" s="22">
        <f>ROUND(J287/1000,0)</f>
        <v>286</v>
      </c>
      <c r="L287" s="17">
        <f t="shared" si="34"/>
        <v>99.30555555555556</v>
      </c>
    </row>
    <row r="288" spans="1:12" ht="28.5" customHeight="1">
      <c r="A288" s="18" t="s">
        <v>349</v>
      </c>
      <c r="B288" s="12" t="s">
        <v>210</v>
      </c>
      <c r="C288" s="12" t="s">
        <v>339</v>
      </c>
      <c r="D288" s="12" t="s">
        <v>350</v>
      </c>
      <c r="E288" s="12" t="s">
        <v>1601</v>
      </c>
      <c r="F288" s="19" t="s">
        <v>351</v>
      </c>
      <c r="G288" s="19">
        <f>G289+G290</f>
        <v>390000</v>
      </c>
      <c r="H288" s="20">
        <f>H289+H290</f>
        <v>390</v>
      </c>
      <c r="I288" s="20" t="s">
        <v>351</v>
      </c>
      <c r="J288" s="20">
        <f>J289+J290</f>
        <v>390000</v>
      </c>
      <c r="K288" s="20">
        <f>K289+K290</f>
        <v>390</v>
      </c>
      <c r="L288" s="17">
        <f t="shared" si="34"/>
        <v>100</v>
      </c>
    </row>
    <row r="289" spans="1:12" ht="28.5" customHeight="1">
      <c r="A289" s="18" t="s">
        <v>1658</v>
      </c>
      <c r="B289" s="12" t="s">
        <v>210</v>
      </c>
      <c r="C289" s="12" t="s">
        <v>339</v>
      </c>
      <c r="D289" s="12" t="s">
        <v>350</v>
      </c>
      <c r="E289" s="12" t="s">
        <v>1659</v>
      </c>
      <c r="F289" s="21">
        <v>350000</v>
      </c>
      <c r="G289" s="21">
        <f>F289</f>
        <v>350000</v>
      </c>
      <c r="H289" s="22">
        <f>ROUND(G289/1000,0)</f>
        <v>350</v>
      </c>
      <c r="I289" s="22">
        <v>350000</v>
      </c>
      <c r="J289" s="22">
        <f>I289</f>
        <v>350000</v>
      </c>
      <c r="K289" s="22">
        <f>ROUND(J289/1000,0)</f>
        <v>350</v>
      </c>
      <c r="L289" s="17">
        <f t="shared" si="34"/>
        <v>100</v>
      </c>
    </row>
    <row r="290" spans="1:12" ht="56.25" customHeight="1">
      <c r="A290" s="18" t="s">
        <v>6</v>
      </c>
      <c r="B290" s="12" t="s">
        <v>210</v>
      </c>
      <c r="C290" s="12" t="s">
        <v>339</v>
      </c>
      <c r="D290" s="12" t="s">
        <v>350</v>
      </c>
      <c r="E290" s="12" t="s">
        <v>7</v>
      </c>
      <c r="F290" s="21">
        <v>40000</v>
      </c>
      <c r="G290" s="21">
        <f>F290</f>
        <v>40000</v>
      </c>
      <c r="H290" s="22">
        <f>ROUND(G290/1000,0)</f>
        <v>40</v>
      </c>
      <c r="I290" s="22">
        <v>40000</v>
      </c>
      <c r="J290" s="22">
        <f>I290</f>
        <v>40000</v>
      </c>
      <c r="K290" s="22">
        <f>ROUND(J290/1000,0)</f>
        <v>40</v>
      </c>
      <c r="L290" s="17">
        <f t="shared" si="34"/>
        <v>100</v>
      </c>
    </row>
    <row r="291" spans="1:12" ht="28.5" customHeight="1">
      <c r="A291" s="18" t="s">
        <v>49</v>
      </c>
      <c r="B291" s="12" t="s">
        <v>210</v>
      </c>
      <c r="C291" s="12" t="s">
        <v>50</v>
      </c>
      <c r="D291" s="12" t="s">
        <v>1601</v>
      </c>
      <c r="E291" s="12" t="s">
        <v>1601</v>
      </c>
      <c r="F291" s="19" t="s">
        <v>352</v>
      </c>
      <c r="G291" s="19">
        <f aca="true" t="shared" si="35" ref="G291:H294">G292</f>
        <v>2225000</v>
      </c>
      <c r="H291" s="20">
        <f t="shared" si="35"/>
        <v>2225</v>
      </c>
      <c r="I291" s="20" t="s">
        <v>353</v>
      </c>
      <c r="J291" s="20">
        <f aca="true" t="shared" si="36" ref="J291:K294">J292</f>
        <v>2224100</v>
      </c>
      <c r="K291" s="20">
        <f t="shared" si="36"/>
        <v>2224</v>
      </c>
      <c r="L291" s="17">
        <f t="shared" si="34"/>
        <v>99.95505617977528</v>
      </c>
    </row>
    <row r="292" spans="1:12" ht="56.25" customHeight="1">
      <c r="A292" s="18" t="s">
        <v>217</v>
      </c>
      <c r="B292" s="12" t="s">
        <v>210</v>
      </c>
      <c r="C292" s="12" t="s">
        <v>50</v>
      </c>
      <c r="D292" s="12" t="s">
        <v>218</v>
      </c>
      <c r="E292" s="12" t="s">
        <v>1601</v>
      </c>
      <c r="F292" s="19" t="s">
        <v>352</v>
      </c>
      <c r="G292" s="19">
        <f t="shared" si="35"/>
        <v>2225000</v>
      </c>
      <c r="H292" s="20">
        <f t="shared" si="35"/>
        <v>2225</v>
      </c>
      <c r="I292" s="20" t="s">
        <v>353</v>
      </c>
      <c r="J292" s="20">
        <f t="shared" si="36"/>
        <v>2224100</v>
      </c>
      <c r="K292" s="20">
        <f t="shared" si="36"/>
        <v>2224</v>
      </c>
      <c r="L292" s="17">
        <f t="shared" si="34"/>
        <v>99.95505617977528</v>
      </c>
    </row>
    <row r="293" spans="1:12" ht="83.25" customHeight="1">
      <c r="A293" s="18" t="s">
        <v>255</v>
      </c>
      <c r="B293" s="12" t="s">
        <v>210</v>
      </c>
      <c r="C293" s="12" t="s">
        <v>50</v>
      </c>
      <c r="D293" s="12" t="s">
        <v>256</v>
      </c>
      <c r="E293" s="12" t="s">
        <v>1601</v>
      </c>
      <c r="F293" s="19" t="s">
        <v>352</v>
      </c>
      <c r="G293" s="19">
        <f t="shared" si="35"/>
        <v>2225000</v>
      </c>
      <c r="H293" s="20">
        <f t="shared" si="35"/>
        <v>2225</v>
      </c>
      <c r="I293" s="20" t="s">
        <v>353</v>
      </c>
      <c r="J293" s="20">
        <f t="shared" si="36"/>
        <v>2224100</v>
      </c>
      <c r="K293" s="20">
        <f t="shared" si="36"/>
        <v>2224</v>
      </c>
      <c r="L293" s="17">
        <f t="shared" si="34"/>
        <v>99.95505617977528</v>
      </c>
    </row>
    <row r="294" spans="1:12" ht="69.75" customHeight="1">
      <c r="A294" s="18" t="s">
        <v>206</v>
      </c>
      <c r="B294" s="12" t="s">
        <v>210</v>
      </c>
      <c r="C294" s="12" t="s">
        <v>50</v>
      </c>
      <c r="D294" s="12" t="s">
        <v>354</v>
      </c>
      <c r="E294" s="12" t="s">
        <v>1601</v>
      </c>
      <c r="F294" s="19" t="s">
        <v>352</v>
      </c>
      <c r="G294" s="19">
        <f t="shared" si="35"/>
        <v>2225000</v>
      </c>
      <c r="H294" s="20">
        <f t="shared" si="35"/>
        <v>2225</v>
      </c>
      <c r="I294" s="20" t="s">
        <v>353</v>
      </c>
      <c r="J294" s="20">
        <f t="shared" si="36"/>
        <v>2224100</v>
      </c>
      <c r="K294" s="20">
        <f t="shared" si="36"/>
        <v>2224</v>
      </c>
      <c r="L294" s="17">
        <f t="shared" si="34"/>
        <v>99.95505617977528</v>
      </c>
    </row>
    <row r="295" spans="1:12" ht="28.5" customHeight="1">
      <c r="A295" s="18" t="s">
        <v>1658</v>
      </c>
      <c r="B295" s="12" t="s">
        <v>210</v>
      </c>
      <c r="C295" s="12" t="s">
        <v>50</v>
      </c>
      <c r="D295" s="12" t="s">
        <v>354</v>
      </c>
      <c r="E295" s="12" t="s">
        <v>1659</v>
      </c>
      <c r="F295" s="21">
        <v>2225000</v>
      </c>
      <c r="G295" s="21">
        <f>F295</f>
        <v>2225000</v>
      </c>
      <c r="H295" s="22">
        <f>ROUND(G295/1000,0)</f>
        <v>2225</v>
      </c>
      <c r="I295" s="22">
        <v>2224100</v>
      </c>
      <c r="J295" s="22">
        <f>I295</f>
        <v>2224100</v>
      </c>
      <c r="K295" s="22">
        <f>ROUND(J295/1000,0)</f>
        <v>2224</v>
      </c>
      <c r="L295" s="17">
        <f t="shared" si="34"/>
        <v>99.95505617977528</v>
      </c>
    </row>
    <row r="296" spans="1:12" ht="28.5" customHeight="1">
      <c r="A296" s="18" t="s">
        <v>355</v>
      </c>
      <c r="B296" s="12" t="s">
        <v>210</v>
      </c>
      <c r="C296" s="12" t="s">
        <v>356</v>
      </c>
      <c r="D296" s="12" t="s">
        <v>1601</v>
      </c>
      <c r="E296" s="12" t="s">
        <v>1601</v>
      </c>
      <c r="F296" s="19" t="s">
        <v>357</v>
      </c>
      <c r="G296" s="19">
        <f aca="true" t="shared" si="37" ref="G296:H299">G297</f>
        <v>4712400</v>
      </c>
      <c r="H296" s="20">
        <f t="shared" si="37"/>
        <v>4712</v>
      </c>
      <c r="I296" s="20" t="s">
        <v>358</v>
      </c>
      <c r="J296" s="20">
        <f aca="true" t="shared" si="38" ref="J296:K299">J297</f>
        <v>4406704.07</v>
      </c>
      <c r="K296" s="20">
        <f t="shared" si="38"/>
        <v>4407</v>
      </c>
      <c r="L296" s="17">
        <f t="shared" si="34"/>
        <v>93.52716468590832</v>
      </c>
    </row>
    <row r="297" spans="1:12" ht="56.25" customHeight="1">
      <c r="A297" s="18" t="s">
        <v>217</v>
      </c>
      <c r="B297" s="12" t="s">
        <v>210</v>
      </c>
      <c r="C297" s="12" t="s">
        <v>356</v>
      </c>
      <c r="D297" s="12" t="s">
        <v>218</v>
      </c>
      <c r="E297" s="12" t="s">
        <v>1601</v>
      </c>
      <c r="F297" s="19" t="s">
        <v>357</v>
      </c>
      <c r="G297" s="19">
        <f t="shared" si="37"/>
        <v>4712400</v>
      </c>
      <c r="H297" s="20">
        <f t="shared" si="37"/>
        <v>4712</v>
      </c>
      <c r="I297" s="20" t="s">
        <v>358</v>
      </c>
      <c r="J297" s="20">
        <f t="shared" si="38"/>
        <v>4406704.07</v>
      </c>
      <c r="K297" s="20">
        <f t="shared" si="38"/>
        <v>4407</v>
      </c>
      <c r="L297" s="17">
        <f t="shared" si="34"/>
        <v>93.52716468590832</v>
      </c>
    </row>
    <row r="298" spans="1:12" ht="83.25" customHeight="1">
      <c r="A298" s="18" t="s">
        <v>219</v>
      </c>
      <c r="B298" s="12" t="s">
        <v>210</v>
      </c>
      <c r="C298" s="12" t="s">
        <v>356</v>
      </c>
      <c r="D298" s="12" t="s">
        <v>220</v>
      </c>
      <c r="E298" s="12" t="s">
        <v>1601</v>
      </c>
      <c r="F298" s="19" t="s">
        <v>357</v>
      </c>
      <c r="G298" s="19">
        <f t="shared" si="37"/>
        <v>4712400</v>
      </c>
      <c r="H298" s="20">
        <f t="shared" si="37"/>
        <v>4712</v>
      </c>
      <c r="I298" s="20" t="s">
        <v>358</v>
      </c>
      <c r="J298" s="20">
        <f t="shared" si="38"/>
        <v>4406704.07</v>
      </c>
      <c r="K298" s="20">
        <f t="shared" si="38"/>
        <v>4407</v>
      </c>
      <c r="L298" s="17">
        <f t="shared" si="34"/>
        <v>93.52716468590832</v>
      </c>
    </row>
    <row r="299" spans="1:12" ht="124.5" customHeight="1">
      <c r="A299" s="18" t="s">
        <v>359</v>
      </c>
      <c r="B299" s="12" t="s">
        <v>210</v>
      </c>
      <c r="C299" s="12" t="s">
        <v>356</v>
      </c>
      <c r="D299" s="12" t="s">
        <v>360</v>
      </c>
      <c r="E299" s="12" t="s">
        <v>1601</v>
      </c>
      <c r="F299" s="19" t="s">
        <v>357</v>
      </c>
      <c r="G299" s="19">
        <f t="shared" si="37"/>
        <v>4712400</v>
      </c>
      <c r="H299" s="20">
        <f t="shared" si="37"/>
        <v>4712</v>
      </c>
      <c r="I299" s="20" t="s">
        <v>358</v>
      </c>
      <c r="J299" s="20">
        <f t="shared" si="38"/>
        <v>4406704.07</v>
      </c>
      <c r="K299" s="20">
        <f t="shared" si="38"/>
        <v>4407</v>
      </c>
      <c r="L299" s="17">
        <f t="shared" si="34"/>
        <v>93.52716468590832</v>
      </c>
    </row>
    <row r="300" spans="1:12" ht="28.5" customHeight="1">
      <c r="A300" s="18" t="s">
        <v>1658</v>
      </c>
      <c r="B300" s="12" t="s">
        <v>210</v>
      </c>
      <c r="C300" s="12" t="s">
        <v>356</v>
      </c>
      <c r="D300" s="12" t="s">
        <v>360</v>
      </c>
      <c r="E300" s="12" t="s">
        <v>1659</v>
      </c>
      <c r="F300" s="21">
        <v>4712400</v>
      </c>
      <c r="G300" s="21">
        <f>F300</f>
        <v>4712400</v>
      </c>
      <c r="H300" s="22">
        <f>ROUND(G300/1000,0)</f>
        <v>4712</v>
      </c>
      <c r="I300" s="22">
        <v>4406704.07</v>
      </c>
      <c r="J300" s="22">
        <f>I300</f>
        <v>4406704.07</v>
      </c>
      <c r="K300" s="22">
        <f>ROUND(J300/1000,0)</f>
        <v>4407</v>
      </c>
      <c r="L300" s="17">
        <f t="shared" si="34"/>
        <v>93.52716468590832</v>
      </c>
    </row>
    <row r="301" spans="1:12" ht="28.5" customHeight="1">
      <c r="A301" s="18" t="s">
        <v>61</v>
      </c>
      <c r="B301" s="12" t="s">
        <v>210</v>
      </c>
      <c r="C301" s="12" t="s">
        <v>62</v>
      </c>
      <c r="D301" s="12" t="s">
        <v>1601</v>
      </c>
      <c r="E301" s="12" t="s">
        <v>1601</v>
      </c>
      <c r="F301" s="19" t="s">
        <v>361</v>
      </c>
      <c r="G301" s="19">
        <f aca="true" t="shared" si="39" ref="G301:H304">G302</f>
        <v>2201000</v>
      </c>
      <c r="H301" s="20">
        <f t="shared" si="39"/>
        <v>2201</v>
      </c>
      <c r="I301" s="20" t="s">
        <v>362</v>
      </c>
      <c r="J301" s="20">
        <f aca="true" t="shared" si="40" ref="J301:K304">J302</f>
        <v>2184124</v>
      </c>
      <c r="K301" s="20">
        <f t="shared" si="40"/>
        <v>2184</v>
      </c>
      <c r="L301" s="17">
        <f t="shared" si="34"/>
        <v>99.22762380736029</v>
      </c>
    </row>
    <row r="302" spans="1:12" ht="56.25" customHeight="1">
      <c r="A302" s="18" t="s">
        <v>217</v>
      </c>
      <c r="B302" s="12" t="s">
        <v>210</v>
      </c>
      <c r="C302" s="12" t="s">
        <v>62</v>
      </c>
      <c r="D302" s="12" t="s">
        <v>218</v>
      </c>
      <c r="E302" s="12" t="s">
        <v>1601</v>
      </c>
      <c r="F302" s="19" t="s">
        <v>361</v>
      </c>
      <c r="G302" s="19">
        <f t="shared" si="39"/>
        <v>2201000</v>
      </c>
      <c r="H302" s="20">
        <f t="shared" si="39"/>
        <v>2201</v>
      </c>
      <c r="I302" s="20" t="s">
        <v>362</v>
      </c>
      <c r="J302" s="20">
        <f t="shared" si="40"/>
        <v>2184124</v>
      </c>
      <c r="K302" s="20">
        <f t="shared" si="40"/>
        <v>2184</v>
      </c>
      <c r="L302" s="17">
        <f t="shared" si="34"/>
        <v>99.22762380736029</v>
      </c>
    </row>
    <row r="303" spans="1:12" ht="83.25" customHeight="1">
      <c r="A303" s="18" t="s">
        <v>255</v>
      </c>
      <c r="B303" s="12" t="s">
        <v>210</v>
      </c>
      <c r="C303" s="12" t="s">
        <v>62</v>
      </c>
      <c r="D303" s="12" t="s">
        <v>256</v>
      </c>
      <c r="E303" s="12" t="s">
        <v>1601</v>
      </c>
      <c r="F303" s="19" t="s">
        <v>361</v>
      </c>
      <c r="G303" s="19">
        <f t="shared" si="39"/>
        <v>2201000</v>
      </c>
      <c r="H303" s="20">
        <f t="shared" si="39"/>
        <v>2201</v>
      </c>
      <c r="I303" s="20" t="s">
        <v>362</v>
      </c>
      <c r="J303" s="20">
        <f t="shared" si="40"/>
        <v>2184124</v>
      </c>
      <c r="K303" s="20">
        <f t="shared" si="40"/>
        <v>2184</v>
      </c>
      <c r="L303" s="17">
        <f t="shared" si="34"/>
        <v>99.22762380736029</v>
      </c>
    </row>
    <row r="304" spans="1:12" ht="28.5" customHeight="1">
      <c r="A304" s="18" t="s">
        <v>363</v>
      </c>
      <c r="B304" s="12" t="s">
        <v>210</v>
      </c>
      <c r="C304" s="12" t="s">
        <v>62</v>
      </c>
      <c r="D304" s="12" t="s">
        <v>364</v>
      </c>
      <c r="E304" s="12" t="s">
        <v>1601</v>
      </c>
      <c r="F304" s="19" t="e">
        <f>'НЕ УДАЛЯТЬ!'!H221ъ</f>
        <v>#NAME?</v>
      </c>
      <c r="G304" s="19">
        <f t="shared" si="39"/>
        <v>2201000</v>
      </c>
      <c r="H304" s="20">
        <f t="shared" si="39"/>
        <v>2201</v>
      </c>
      <c r="I304" s="20" t="s">
        <v>362</v>
      </c>
      <c r="J304" s="20">
        <f t="shared" si="40"/>
        <v>2184124</v>
      </c>
      <c r="K304" s="20">
        <f t="shared" si="40"/>
        <v>2184</v>
      </c>
      <c r="L304" s="17">
        <f t="shared" si="34"/>
        <v>99.22762380736029</v>
      </c>
    </row>
    <row r="305" spans="1:12" ht="28.5" customHeight="1">
      <c r="A305" s="18" t="s">
        <v>1658</v>
      </c>
      <c r="B305" s="12" t="s">
        <v>210</v>
      </c>
      <c r="C305" s="12" t="s">
        <v>62</v>
      </c>
      <c r="D305" s="12" t="s">
        <v>364</v>
      </c>
      <c r="E305" s="12" t="s">
        <v>1659</v>
      </c>
      <c r="F305" s="21">
        <v>2201000</v>
      </c>
      <c r="G305" s="21">
        <f>F305</f>
        <v>2201000</v>
      </c>
      <c r="H305" s="22">
        <f>ROUND(G305/1000,0)</f>
        <v>2201</v>
      </c>
      <c r="I305" s="22">
        <v>2184124</v>
      </c>
      <c r="J305" s="22">
        <f>I305</f>
        <v>2184124</v>
      </c>
      <c r="K305" s="22">
        <f>ROUND(J305/1000,0)</f>
        <v>2184</v>
      </c>
      <c r="L305" s="17">
        <f t="shared" si="34"/>
        <v>99.22762380736029</v>
      </c>
    </row>
    <row r="306" spans="1:12" ht="69.75" customHeight="1">
      <c r="A306" s="13" t="s">
        <v>365</v>
      </c>
      <c r="B306" s="14" t="s">
        <v>366</v>
      </c>
      <c r="C306" s="14" t="s">
        <v>1601</v>
      </c>
      <c r="D306" s="14" t="s">
        <v>1601</v>
      </c>
      <c r="E306" s="14" t="s">
        <v>1601</v>
      </c>
      <c r="F306" s="15" t="s">
        <v>367</v>
      </c>
      <c r="G306" s="15">
        <f>G307+G314+G319+G324+G329</f>
        <v>1204064800</v>
      </c>
      <c r="H306" s="16">
        <f>H307+H314+H319+H324+H329</f>
        <v>1204065</v>
      </c>
      <c r="I306" s="16" t="s">
        <v>368</v>
      </c>
      <c r="J306" s="16">
        <f>J307+J314+J319+J324+J329</f>
        <v>1191827173.07</v>
      </c>
      <c r="K306" s="16">
        <f>K307+K314+K319+K324+K329</f>
        <v>1191827</v>
      </c>
      <c r="L306" s="24">
        <f t="shared" si="34"/>
        <v>98.9836096888457</v>
      </c>
    </row>
    <row r="307" spans="1:12" ht="111" customHeight="1">
      <c r="A307" s="18" t="s">
        <v>1674</v>
      </c>
      <c r="B307" s="12" t="s">
        <v>366</v>
      </c>
      <c r="C307" s="12" t="s">
        <v>1675</v>
      </c>
      <c r="D307" s="12" t="s">
        <v>1601</v>
      </c>
      <c r="E307" s="12" t="s">
        <v>1601</v>
      </c>
      <c r="F307" s="19" t="s">
        <v>369</v>
      </c>
      <c r="G307" s="19">
        <f aca="true" t="shared" si="41" ref="G307:H309">G308</f>
        <v>97836000</v>
      </c>
      <c r="H307" s="20">
        <f t="shared" si="41"/>
        <v>97836</v>
      </c>
      <c r="I307" s="20" t="s">
        <v>370</v>
      </c>
      <c r="J307" s="20">
        <f aca="true" t="shared" si="42" ref="J307:K309">J308</f>
        <v>97702508.71000001</v>
      </c>
      <c r="K307" s="20">
        <f t="shared" si="42"/>
        <v>97702</v>
      </c>
      <c r="L307" s="17">
        <f t="shared" si="34"/>
        <v>99.86303610123063</v>
      </c>
    </row>
    <row r="308" spans="1:12" ht="56.25" customHeight="1">
      <c r="A308" s="18" t="s">
        <v>1647</v>
      </c>
      <c r="B308" s="12" t="s">
        <v>366</v>
      </c>
      <c r="C308" s="12" t="s">
        <v>1675</v>
      </c>
      <c r="D308" s="12" t="s">
        <v>1648</v>
      </c>
      <c r="E308" s="12" t="s">
        <v>1601</v>
      </c>
      <c r="F308" s="19" t="s">
        <v>369</v>
      </c>
      <c r="G308" s="19">
        <f t="shared" si="41"/>
        <v>97836000</v>
      </c>
      <c r="H308" s="20">
        <f t="shared" si="41"/>
        <v>97836</v>
      </c>
      <c r="I308" s="20" t="s">
        <v>370</v>
      </c>
      <c r="J308" s="20">
        <f t="shared" si="42"/>
        <v>97702508.71000001</v>
      </c>
      <c r="K308" s="20">
        <f t="shared" si="42"/>
        <v>97702</v>
      </c>
      <c r="L308" s="17">
        <f t="shared" si="34"/>
        <v>99.86303610123063</v>
      </c>
    </row>
    <row r="309" spans="1:12" ht="96.75" customHeight="1">
      <c r="A309" s="18" t="s">
        <v>371</v>
      </c>
      <c r="B309" s="12" t="s">
        <v>366</v>
      </c>
      <c r="C309" s="12" t="s">
        <v>1675</v>
      </c>
      <c r="D309" s="12" t="s">
        <v>372</v>
      </c>
      <c r="E309" s="12" t="s">
        <v>1601</v>
      </c>
      <c r="F309" s="19" t="s">
        <v>369</v>
      </c>
      <c r="G309" s="19">
        <f t="shared" si="41"/>
        <v>97836000</v>
      </c>
      <c r="H309" s="20">
        <f t="shared" si="41"/>
        <v>97836</v>
      </c>
      <c r="I309" s="20" t="s">
        <v>370</v>
      </c>
      <c r="J309" s="20">
        <f t="shared" si="42"/>
        <v>97702508.71000001</v>
      </c>
      <c r="K309" s="20">
        <f t="shared" si="42"/>
        <v>97702</v>
      </c>
      <c r="L309" s="17">
        <f t="shared" si="34"/>
        <v>99.86303610123063</v>
      </c>
    </row>
    <row r="310" spans="1:12" ht="42" customHeight="1">
      <c r="A310" s="18" t="s">
        <v>1637</v>
      </c>
      <c r="B310" s="12" t="s">
        <v>366</v>
      </c>
      <c r="C310" s="12" t="s">
        <v>1675</v>
      </c>
      <c r="D310" s="12" t="s">
        <v>373</v>
      </c>
      <c r="E310" s="12" t="s">
        <v>1601</v>
      </c>
      <c r="F310" s="19" t="s">
        <v>369</v>
      </c>
      <c r="G310" s="19">
        <f>G311+G312+G313</f>
        <v>97836000</v>
      </c>
      <c r="H310" s="20">
        <f>H311+H312+H313</f>
        <v>97836</v>
      </c>
      <c r="I310" s="20" t="s">
        <v>370</v>
      </c>
      <c r="J310" s="20">
        <f>J311+J312+J313</f>
        <v>97702508.71000001</v>
      </c>
      <c r="K310" s="20">
        <f>K311+K312+K313</f>
        <v>97702</v>
      </c>
      <c r="L310" s="17">
        <f t="shared" si="34"/>
        <v>99.86303610123063</v>
      </c>
    </row>
    <row r="311" spans="1:12" ht="124.5" customHeight="1">
      <c r="A311" s="18" t="s">
        <v>1620</v>
      </c>
      <c r="B311" s="12" t="s">
        <v>366</v>
      </c>
      <c r="C311" s="12" t="s">
        <v>1675</v>
      </c>
      <c r="D311" s="12" t="s">
        <v>373</v>
      </c>
      <c r="E311" s="12" t="s">
        <v>1621</v>
      </c>
      <c r="F311" s="21">
        <v>85091000</v>
      </c>
      <c r="G311" s="21">
        <f>F311</f>
        <v>85091000</v>
      </c>
      <c r="H311" s="22">
        <f>ROUND(G311/1000,0)</f>
        <v>85091</v>
      </c>
      <c r="I311" s="22">
        <v>85034401.5</v>
      </c>
      <c r="J311" s="22">
        <f>I311</f>
        <v>85034401.5</v>
      </c>
      <c r="K311" s="22">
        <f>ROUND(J311/1000,0)</f>
        <v>85034</v>
      </c>
      <c r="L311" s="17">
        <f t="shared" si="34"/>
        <v>99.93301289208024</v>
      </c>
    </row>
    <row r="312" spans="1:12" ht="56.25" customHeight="1">
      <c r="A312" s="18" t="s">
        <v>1635</v>
      </c>
      <c r="B312" s="12" t="s">
        <v>366</v>
      </c>
      <c r="C312" s="12" t="s">
        <v>1675</v>
      </c>
      <c r="D312" s="12" t="s">
        <v>373</v>
      </c>
      <c r="E312" s="12" t="s">
        <v>1636</v>
      </c>
      <c r="F312" s="21">
        <v>12703000</v>
      </c>
      <c r="G312" s="21">
        <f>F312</f>
        <v>12703000</v>
      </c>
      <c r="H312" s="22">
        <f>ROUND(G312/1000,0)</f>
        <v>12703</v>
      </c>
      <c r="I312" s="22">
        <v>12627149.21</v>
      </c>
      <c r="J312" s="22">
        <f>I312</f>
        <v>12627149.21</v>
      </c>
      <c r="K312" s="22">
        <f>ROUND(J312/1000,0)</f>
        <v>12627</v>
      </c>
      <c r="L312" s="17">
        <f t="shared" si="34"/>
        <v>99.40171613004803</v>
      </c>
    </row>
    <row r="313" spans="1:12" ht="15" customHeight="1">
      <c r="A313" s="18" t="s">
        <v>1641</v>
      </c>
      <c r="B313" s="12" t="s">
        <v>366</v>
      </c>
      <c r="C313" s="12" t="s">
        <v>1675</v>
      </c>
      <c r="D313" s="12" t="s">
        <v>373</v>
      </c>
      <c r="E313" s="12" t="s">
        <v>1642</v>
      </c>
      <c r="F313" s="21">
        <v>42000</v>
      </c>
      <c r="G313" s="21">
        <f>F313</f>
        <v>42000</v>
      </c>
      <c r="H313" s="22">
        <f>ROUND(G313/1000,0)</f>
        <v>42</v>
      </c>
      <c r="I313" s="22">
        <v>40958</v>
      </c>
      <c r="J313" s="22">
        <f>I313</f>
        <v>40958</v>
      </c>
      <c r="K313" s="22">
        <f>ROUND(J313/1000,0)</f>
        <v>41</v>
      </c>
      <c r="L313" s="17">
        <f t="shared" si="34"/>
        <v>97.61904761904762</v>
      </c>
    </row>
    <row r="314" spans="1:12" ht="28.5" customHeight="1">
      <c r="A314" s="18" t="s">
        <v>1643</v>
      </c>
      <c r="B314" s="12" t="s">
        <v>366</v>
      </c>
      <c r="C314" s="12" t="s">
        <v>1644</v>
      </c>
      <c r="D314" s="12" t="s">
        <v>1601</v>
      </c>
      <c r="E314" s="12" t="s">
        <v>1601</v>
      </c>
      <c r="F314" s="19" t="s">
        <v>374</v>
      </c>
      <c r="G314" s="19">
        <f aca="true" t="shared" si="43" ref="G314:H317">G315</f>
        <v>469261800</v>
      </c>
      <c r="H314" s="20">
        <f t="shared" si="43"/>
        <v>469262</v>
      </c>
      <c r="I314" s="20" t="s">
        <v>375</v>
      </c>
      <c r="J314" s="20">
        <f aca="true" t="shared" si="44" ref="J314:K317">J315</f>
        <v>460358872.09</v>
      </c>
      <c r="K314" s="20">
        <f t="shared" si="44"/>
        <v>460359</v>
      </c>
      <c r="L314" s="17">
        <f t="shared" si="34"/>
        <v>98.10276561920634</v>
      </c>
    </row>
    <row r="315" spans="1:12" ht="56.25" customHeight="1">
      <c r="A315" s="18" t="s">
        <v>1647</v>
      </c>
      <c r="B315" s="12" t="s">
        <v>366</v>
      </c>
      <c r="C315" s="12" t="s">
        <v>1644</v>
      </c>
      <c r="D315" s="12" t="s">
        <v>1648</v>
      </c>
      <c r="E315" s="12" t="s">
        <v>1601</v>
      </c>
      <c r="F315" s="19" t="s">
        <v>374</v>
      </c>
      <c r="G315" s="19">
        <f t="shared" si="43"/>
        <v>469261800</v>
      </c>
      <c r="H315" s="20">
        <f t="shared" si="43"/>
        <v>469262</v>
      </c>
      <c r="I315" s="20" t="s">
        <v>375</v>
      </c>
      <c r="J315" s="20">
        <f t="shared" si="44"/>
        <v>460358872.09</v>
      </c>
      <c r="K315" s="20">
        <f t="shared" si="44"/>
        <v>460359</v>
      </c>
      <c r="L315" s="17">
        <f t="shared" si="34"/>
        <v>98.10276561920634</v>
      </c>
    </row>
    <row r="316" spans="1:12" ht="96.75" customHeight="1">
      <c r="A316" s="18" t="s">
        <v>1650</v>
      </c>
      <c r="B316" s="12" t="s">
        <v>366</v>
      </c>
      <c r="C316" s="12" t="s">
        <v>1644</v>
      </c>
      <c r="D316" s="12" t="s">
        <v>1651</v>
      </c>
      <c r="E316" s="12" t="s">
        <v>1601</v>
      </c>
      <c r="F316" s="19" t="s">
        <v>374</v>
      </c>
      <c r="G316" s="19">
        <f t="shared" si="43"/>
        <v>469261800</v>
      </c>
      <c r="H316" s="20">
        <f t="shared" si="43"/>
        <v>469262</v>
      </c>
      <c r="I316" s="20" t="s">
        <v>375</v>
      </c>
      <c r="J316" s="20">
        <f t="shared" si="44"/>
        <v>460358872.09</v>
      </c>
      <c r="K316" s="20">
        <f t="shared" si="44"/>
        <v>460359</v>
      </c>
      <c r="L316" s="17">
        <f t="shared" si="34"/>
        <v>98.10276561920634</v>
      </c>
    </row>
    <row r="317" spans="1:12" ht="42" customHeight="1">
      <c r="A317" s="18" t="s">
        <v>1652</v>
      </c>
      <c r="B317" s="12" t="s">
        <v>366</v>
      </c>
      <c r="C317" s="12" t="s">
        <v>1644</v>
      </c>
      <c r="D317" s="12" t="s">
        <v>1653</v>
      </c>
      <c r="E317" s="12" t="s">
        <v>1601</v>
      </c>
      <c r="F317" s="19" t="s">
        <v>374</v>
      </c>
      <c r="G317" s="19">
        <f t="shared" si="43"/>
        <v>469261800</v>
      </c>
      <c r="H317" s="20">
        <f t="shared" si="43"/>
        <v>469262</v>
      </c>
      <c r="I317" s="20" t="s">
        <v>375</v>
      </c>
      <c r="J317" s="20">
        <f t="shared" si="44"/>
        <v>460358872.09</v>
      </c>
      <c r="K317" s="20">
        <f t="shared" si="44"/>
        <v>460359</v>
      </c>
      <c r="L317" s="17">
        <f t="shared" si="34"/>
        <v>98.10276561920634</v>
      </c>
    </row>
    <row r="318" spans="1:12" ht="28.5" customHeight="1">
      <c r="A318" s="18" t="s">
        <v>1641</v>
      </c>
      <c r="B318" s="12" t="s">
        <v>366</v>
      </c>
      <c r="C318" s="12" t="s">
        <v>1644</v>
      </c>
      <c r="D318" s="12" t="s">
        <v>1653</v>
      </c>
      <c r="E318" s="12" t="s">
        <v>1642</v>
      </c>
      <c r="F318" s="21">
        <v>469261800</v>
      </c>
      <c r="G318" s="21">
        <f>F318</f>
        <v>469261800</v>
      </c>
      <c r="H318" s="22">
        <f>ROUND(G318/1000,0)</f>
        <v>469262</v>
      </c>
      <c r="I318" s="22">
        <v>460358872.09</v>
      </c>
      <c r="J318" s="22">
        <f>I318</f>
        <v>460358872.09</v>
      </c>
      <c r="K318" s="22">
        <f>ROUND(J318/1000,0)</f>
        <v>460359</v>
      </c>
      <c r="L318" s="17">
        <f t="shared" si="34"/>
        <v>98.10276561920634</v>
      </c>
    </row>
    <row r="319" spans="1:12" ht="28.5" customHeight="1">
      <c r="A319" s="18" t="s">
        <v>338</v>
      </c>
      <c r="B319" s="12" t="s">
        <v>366</v>
      </c>
      <c r="C319" s="12" t="s">
        <v>339</v>
      </c>
      <c r="D319" s="12" t="s">
        <v>1601</v>
      </c>
      <c r="E319" s="12" t="s">
        <v>1601</v>
      </c>
      <c r="F319" s="19" t="s">
        <v>376</v>
      </c>
      <c r="G319" s="19">
        <f aca="true" t="shared" si="45" ref="G319:H322">G320</f>
        <v>39967000</v>
      </c>
      <c r="H319" s="20">
        <f t="shared" si="45"/>
        <v>39967</v>
      </c>
      <c r="I319" s="20" t="s">
        <v>377</v>
      </c>
      <c r="J319" s="20">
        <f aca="true" t="shared" si="46" ref="J319:K322">J320</f>
        <v>39966968.1</v>
      </c>
      <c r="K319" s="20">
        <f t="shared" si="46"/>
        <v>39967</v>
      </c>
      <c r="L319" s="17">
        <f t="shared" si="34"/>
        <v>100</v>
      </c>
    </row>
    <row r="320" spans="1:12" ht="56.25" customHeight="1">
      <c r="A320" s="18" t="s">
        <v>1647</v>
      </c>
      <c r="B320" s="12" t="s">
        <v>366</v>
      </c>
      <c r="C320" s="12" t="s">
        <v>339</v>
      </c>
      <c r="D320" s="12" t="s">
        <v>1648</v>
      </c>
      <c r="E320" s="12" t="s">
        <v>1601</v>
      </c>
      <c r="F320" s="19" t="s">
        <v>376</v>
      </c>
      <c r="G320" s="19">
        <f t="shared" si="45"/>
        <v>39967000</v>
      </c>
      <c r="H320" s="20">
        <f t="shared" si="45"/>
        <v>39967</v>
      </c>
      <c r="I320" s="20" t="s">
        <v>377</v>
      </c>
      <c r="J320" s="20">
        <f t="shared" si="46"/>
        <v>39966968.1</v>
      </c>
      <c r="K320" s="20">
        <f t="shared" si="46"/>
        <v>39967</v>
      </c>
      <c r="L320" s="17">
        <f t="shared" si="34"/>
        <v>100</v>
      </c>
    </row>
    <row r="321" spans="1:12" ht="96.75" customHeight="1">
      <c r="A321" s="18" t="s">
        <v>1650</v>
      </c>
      <c r="B321" s="12" t="s">
        <v>366</v>
      </c>
      <c r="C321" s="12" t="s">
        <v>339</v>
      </c>
      <c r="D321" s="12" t="s">
        <v>1651</v>
      </c>
      <c r="E321" s="12" t="s">
        <v>1601</v>
      </c>
      <c r="F321" s="19" t="s">
        <v>376</v>
      </c>
      <c r="G321" s="19">
        <f t="shared" si="45"/>
        <v>39967000</v>
      </c>
      <c r="H321" s="20">
        <f t="shared" si="45"/>
        <v>39967</v>
      </c>
      <c r="I321" s="20" t="s">
        <v>377</v>
      </c>
      <c r="J321" s="20">
        <f t="shared" si="46"/>
        <v>39966968.1</v>
      </c>
      <c r="K321" s="20">
        <f t="shared" si="46"/>
        <v>39967</v>
      </c>
      <c r="L321" s="17">
        <f t="shared" si="34"/>
        <v>100</v>
      </c>
    </row>
    <row r="322" spans="1:12" ht="83.25" customHeight="1">
      <c r="A322" s="18" t="s">
        <v>378</v>
      </c>
      <c r="B322" s="12" t="s">
        <v>366</v>
      </c>
      <c r="C322" s="12" t="s">
        <v>339</v>
      </c>
      <c r="D322" s="12" t="s">
        <v>379</v>
      </c>
      <c r="E322" s="12" t="s">
        <v>1601</v>
      </c>
      <c r="F322" s="19" t="s">
        <v>376</v>
      </c>
      <c r="G322" s="19">
        <f t="shared" si="45"/>
        <v>39967000</v>
      </c>
      <c r="H322" s="20">
        <f t="shared" si="45"/>
        <v>39967</v>
      </c>
      <c r="I322" s="20" t="s">
        <v>377</v>
      </c>
      <c r="J322" s="20">
        <f t="shared" si="46"/>
        <v>39966968.1</v>
      </c>
      <c r="K322" s="20">
        <f t="shared" si="46"/>
        <v>39967</v>
      </c>
      <c r="L322" s="17">
        <f t="shared" si="34"/>
        <v>100</v>
      </c>
    </row>
    <row r="323" spans="1:12" ht="28.5" customHeight="1">
      <c r="A323" s="18" t="s">
        <v>380</v>
      </c>
      <c r="B323" s="12" t="s">
        <v>366</v>
      </c>
      <c r="C323" s="12" t="s">
        <v>339</v>
      </c>
      <c r="D323" s="12" t="s">
        <v>379</v>
      </c>
      <c r="E323" s="12" t="s">
        <v>381</v>
      </c>
      <c r="F323" s="21">
        <v>39967000</v>
      </c>
      <c r="G323" s="21">
        <f>F323</f>
        <v>39967000</v>
      </c>
      <c r="H323" s="22">
        <f>ROUND(G323/1000,0)</f>
        <v>39967</v>
      </c>
      <c r="I323" s="22">
        <v>39966968.1</v>
      </c>
      <c r="J323" s="22">
        <f>I323</f>
        <v>39966968.1</v>
      </c>
      <c r="K323" s="22">
        <f>ROUND(J323/1000,0)</f>
        <v>39967</v>
      </c>
      <c r="L323" s="17">
        <f t="shared" si="34"/>
        <v>100</v>
      </c>
    </row>
    <row r="324" spans="1:12" ht="28.5" customHeight="1">
      <c r="A324" s="18" t="s">
        <v>49</v>
      </c>
      <c r="B324" s="12" t="s">
        <v>366</v>
      </c>
      <c r="C324" s="12" t="s">
        <v>50</v>
      </c>
      <c r="D324" s="12" t="s">
        <v>1601</v>
      </c>
      <c r="E324" s="12" t="s">
        <v>1601</v>
      </c>
      <c r="F324" s="19" t="s">
        <v>382</v>
      </c>
      <c r="G324" s="19">
        <f aca="true" t="shared" si="47" ref="G324:H327">G325</f>
        <v>245000000</v>
      </c>
      <c r="H324" s="20">
        <f t="shared" si="47"/>
        <v>245000</v>
      </c>
      <c r="I324" s="20" t="s">
        <v>383</v>
      </c>
      <c r="J324" s="20">
        <f aca="true" t="shared" si="48" ref="J324:K327">J325</f>
        <v>242129041.49</v>
      </c>
      <c r="K324" s="20">
        <f t="shared" si="48"/>
        <v>242129</v>
      </c>
      <c r="L324" s="17">
        <f t="shared" si="34"/>
        <v>98.82816326530613</v>
      </c>
    </row>
    <row r="325" spans="1:12" ht="56.25" customHeight="1">
      <c r="A325" s="18" t="s">
        <v>1647</v>
      </c>
      <c r="B325" s="12" t="s">
        <v>366</v>
      </c>
      <c r="C325" s="12" t="s">
        <v>50</v>
      </c>
      <c r="D325" s="12" t="s">
        <v>1648</v>
      </c>
      <c r="E325" s="12" t="s">
        <v>1601</v>
      </c>
      <c r="F325" s="19" t="s">
        <v>382</v>
      </c>
      <c r="G325" s="19">
        <f t="shared" si="47"/>
        <v>245000000</v>
      </c>
      <c r="H325" s="20">
        <f t="shared" si="47"/>
        <v>245000</v>
      </c>
      <c r="I325" s="20" t="s">
        <v>383</v>
      </c>
      <c r="J325" s="20">
        <f t="shared" si="48"/>
        <v>242129041.49</v>
      </c>
      <c r="K325" s="20">
        <f t="shared" si="48"/>
        <v>242129</v>
      </c>
      <c r="L325" s="17">
        <f t="shared" si="34"/>
        <v>98.82816326530613</v>
      </c>
    </row>
    <row r="326" spans="1:12" ht="96.75" customHeight="1">
      <c r="A326" s="18" t="s">
        <v>1650</v>
      </c>
      <c r="B326" s="12" t="s">
        <v>366</v>
      </c>
      <c r="C326" s="12" t="s">
        <v>50</v>
      </c>
      <c r="D326" s="12" t="s">
        <v>1651</v>
      </c>
      <c r="E326" s="12" t="s">
        <v>1601</v>
      </c>
      <c r="F326" s="19" t="s">
        <v>382</v>
      </c>
      <c r="G326" s="19">
        <f t="shared" si="47"/>
        <v>245000000</v>
      </c>
      <c r="H326" s="20">
        <f t="shared" si="47"/>
        <v>245000</v>
      </c>
      <c r="I326" s="20" t="s">
        <v>383</v>
      </c>
      <c r="J326" s="20">
        <f t="shared" si="48"/>
        <v>242129041.49</v>
      </c>
      <c r="K326" s="20">
        <f t="shared" si="48"/>
        <v>242129</v>
      </c>
      <c r="L326" s="17">
        <f aca="true" t="shared" si="49" ref="L326:L389">K326/H326*100</f>
        <v>98.82816326530613</v>
      </c>
    </row>
    <row r="327" spans="1:12" ht="124.5" customHeight="1">
      <c r="A327" s="18" t="s">
        <v>384</v>
      </c>
      <c r="B327" s="12" t="s">
        <v>366</v>
      </c>
      <c r="C327" s="12" t="s">
        <v>50</v>
      </c>
      <c r="D327" s="12" t="s">
        <v>385</v>
      </c>
      <c r="E327" s="12" t="s">
        <v>1601</v>
      </c>
      <c r="F327" s="19" t="s">
        <v>382</v>
      </c>
      <c r="G327" s="19">
        <f t="shared" si="47"/>
        <v>245000000</v>
      </c>
      <c r="H327" s="20">
        <f t="shared" si="47"/>
        <v>245000</v>
      </c>
      <c r="I327" s="20" t="s">
        <v>383</v>
      </c>
      <c r="J327" s="20">
        <f t="shared" si="48"/>
        <v>242129041.49</v>
      </c>
      <c r="K327" s="20">
        <f t="shared" si="48"/>
        <v>242129</v>
      </c>
      <c r="L327" s="17">
        <f t="shared" si="49"/>
        <v>98.82816326530613</v>
      </c>
    </row>
    <row r="328" spans="1:12" ht="28.5" customHeight="1">
      <c r="A328" s="18" t="s">
        <v>380</v>
      </c>
      <c r="B328" s="12" t="s">
        <v>366</v>
      </c>
      <c r="C328" s="12" t="s">
        <v>50</v>
      </c>
      <c r="D328" s="12" t="s">
        <v>385</v>
      </c>
      <c r="E328" s="12" t="s">
        <v>381</v>
      </c>
      <c r="F328" s="21">
        <v>245000000</v>
      </c>
      <c r="G328" s="21">
        <f>F328</f>
        <v>245000000</v>
      </c>
      <c r="H328" s="22">
        <f>ROUND(G328/1000,0)</f>
        <v>245000</v>
      </c>
      <c r="I328" s="22">
        <v>242129041.49</v>
      </c>
      <c r="J328" s="22">
        <f>I328</f>
        <v>242129041.49</v>
      </c>
      <c r="K328" s="22">
        <f>ROUND(J328/1000,0)</f>
        <v>242129</v>
      </c>
      <c r="L328" s="17">
        <f t="shared" si="49"/>
        <v>98.82816326530613</v>
      </c>
    </row>
    <row r="329" spans="1:12" ht="42" customHeight="1">
      <c r="A329" s="18" t="s">
        <v>386</v>
      </c>
      <c r="B329" s="12" t="s">
        <v>366</v>
      </c>
      <c r="C329" s="12" t="s">
        <v>387</v>
      </c>
      <c r="D329" s="12" t="s">
        <v>1601</v>
      </c>
      <c r="E329" s="12" t="s">
        <v>1601</v>
      </c>
      <c r="F329" s="19" t="s">
        <v>388</v>
      </c>
      <c r="G329" s="19">
        <f aca="true" t="shared" si="50" ref="G329:H332">G330</f>
        <v>352000000</v>
      </c>
      <c r="H329" s="20">
        <f t="shared" si="50"/>
        <v>352000</v>
      </c>
      <c r="I329" s="20" t="s">
        <v>389</v>
      </c>
      <c r="J329" s="20">
        <f aca="true" t="shared" si="51" ref="J329:K332">J330</f>
        <v>351669782.68</v>
      </c>
      <c r="K329" s="20">
        <f t="shared" si="51"/>
        <v>351670</v>
      </c>
      <c r="L329" s="17">
        <f t="shared" si="49"/>
        <v>99.90625</v>
      </c>
    </row>
    <row r="330" spans="1:12" ht="56.25" customHeight="1">
      <c r="A330" s="18" t="s">
        <v>1647</v>
      </c>
      <c r="B330" s="12" t="s">
        <v>366</v>
      </c>
      <c r="C330" s="12" t="s">
        <v>387</v>
      </c>
      <c r="D330" s="12" t="s">
        <v>1648</v>
      </c>
      <c r="E330" s="12" t="s">
        <v>1601</v>
      </c>
      <c r="F330" s="19" t="s">
        <v>388</v>
      </c>
      <c r="G330" s="19">
        <f t="shared" si="50"/>
        <v>352000000</v>
      </c>
      <c r="H330" s="20">
        <f t="shared" si="50"/>
        <v>352000</v>
      </c>
      <c r="I330" s="20" t="s">
        <v>389</v>
      </c>
      <c r="J330" s="20">
        <f t="shared" si="51"/>
        <v>351669782.68</v>
      </c>
      <c r="K330" s="20">
        <f t="shared" si="51"/>
        <v>351670</v>
      </c>
      <c r="L330" s="17">
        <f t="shared" si="49"/>
        <v>99.90625</v>
      </c>
    </row>
    <row r="331" spans="1:12" ht="96.75" customHeight="1">
      <c r="A331" s="18" t="s">
        <v>1650</v>
      </c>
      <c r="B331" s="12" t="s">
        <v>366</v>
      </c>
      <c r="C331" s="12" t="s">
        <v>387</v>
      </c>
      <c r="D331" s="12" t="s">
        <v>1651</v>
      </c>
      <c r="E331" s="12" t="s">
        <v>1601</v>
      </c>
      <c r="F331" s="19" t="s">
        <v>388</v>
      </c>
      <c r="G331" s="19">
        <f t="shared" si="50"/>
        <v>352000000</v>
      </c>
      <c r="H331" s="20">
        <f t="shared" si="50"/>
        <v>352000</v>
      </c>
      <c r="I331" s="20" t="s">
        <v>389</v>
      </c>
      <c r="J331" s="20">
        <f t="shared" si="51"/>
        <v>351669782.68</v>
      </c>
      <c r="K331" s="20">
        <f t="shared" si="51"/>
        <v>351670</v>
      </c>
      <c r="L331" s="17">
        <f t="shared" si="49"/>
        <v>99.90625</v>
      </c>
    </row>
    <row r="332" spans="1:12" ht="56.25" customHeight="1">
      <c r="A332" s="18" t="s">
        <v>390</v>
      </c>
      <c r="B332" s="12" t="s">
        <v>366</v>
      </c>
      <c r="C332" s="12" t="s">
        <v>387</v>
      </c>
      <c r="D332" s="12" t="s">
        <v>391</v>
      </c>
      <c r="E332" s="12" t="s">
        <v>1601</v>
      </c>
      <c r="F332" s="19" t="s">
        <v>388</v>
      </c>
      <c r="G332" s="19">
        <f t="shared" si="50"/>
        <v>352000000</v>
      </c>
      <c r="H332" s="20">
        <f t="shared" si="50"/>
        <v>352000</v>
      </c>
      <c r="I332" s="20" t="s">
        <v>389</v>
      </c>
      <c r="J332" s="20">
        <f t="shared" si="51"/>
        <v>351669782.68</v>
      </c>
      <c r="K332" s="20">
        <f t="shared" si="51"/>
        <v>351670</v>
      </c>
      <c r="L332" s="17">
        <f t="shared" si="49"/>
        <v>99.90625</v>
      </c>
    </row>
    <row r="333" spans="1:12" ht="42.75" customHeight="1">
      <c r="A333" s="18" t="s">
        <v>392</v>
      </c>
      <c r="B333" s="12" t="s">
        <v>366</v>
      </c>
      <c r="C333" s="12" t="s">
        <v>387</v>
      </c>
      <c r="D333" s="12" t="s">
        <v>391</v>
      </c>
      <c r="E333" s="12" t="s">
        <v>393</v>
      </c>
      <c r="F333" s="21">
        <v>352000000</v>
      </c>
      <c r="G333" s="21">
        <f>F333</f>
        <v>352000000</v>
      </c>
      <c r="H333" s="22">
        <f>ROUND(G333/1000,0)</f>
        <v>352000</v>
      </c>
      <c r="I333" s="22">
        <v>351669782.68</v>
      </c>
      <c r="J333" s="22">
        <f>I333</f>
        <v>351669782.68</v>
      </c>
      <c r="K333" s="22">
        <f>ROUND(J333/1000,0)</f>
        <v>351670</v>
      </c>
      <c r="L333" s="17">
        <f t="shared" si="49"/>
        <v>99.90625</v>
      </c>
    </row>
    <row r="334" spans="1:12" ht="42" customHeight="1">
      <c r="A334" s="13" t="s">
        <v>394</v>
      </c>
      <c r="B334" s="14" t="s">
        <v>395</v>
      </c>
      <c r="C334" s="14" t="s">
        <v>1601</v>
      </c>
      <c r="D334" s="14" t="s">
        <v>1601</v>
      </c>
      <c r="E334" s="14" t="s">
        <v>1601</v>
      </c>
      <c r="F334" s="15" t="s">
        <v>396</v>
      </c>
      <c r="G334" s="15">
        <f>G335+G342+G355+G360+G370+G377+G382+G409+G418+G423+G434</f>
        <v>289237164.6</v>
      </c>
      <c r="H334" s="16">
        <f>H335+H342+H355+H360+H370+H377+H382+H409+H418+H423+H434</f>
        <v>289237</v>
      </c>
      <c r="I334" s="16" t="s">
        <v>397</v>
      </c>
      <c r="J334" s="16">
        <f>J335+J342+J355+J360+J370+J377+J382+J409+J418+J423+J434</f>
        <v>261002887.48999998</v>
      </c>
      <c r="K334" s="16">
        <f>K335+K342+K355+K360+K370+K377+K382+K409+K418+K423+K434</f>
        <v>261004</v>
      </c>
      <c r="L334" s="24">
        <f t="shared" si="49"/>
        <v>90.2388007066869</v>
      </c>
    </row>
    <row r="335" spans="1:12" ht="111" customHeight="1">
      <c r="A335" s="18" t="s">
        <v>1674</v>
      </c>
      <c r="B335" s="12" t="s">
        <v>395</v>
      </c>
      <c r="C335" s="12" t="s">
        <v>1675</v>
      </c>
      <c r="D335" s="12" t="s">
        <v>1601</v>
      </c>
      <c r="E335" s="12" t="s">
        <v>1601</v>
      </c>
      <c r="F335" s="19" t="s">
        <v>398</v>
      </c>
      <c r="G335" s="19">
        <f aca="true" t="shared" si="52" ref="G335:H337">G336</f>
        <v>61792000</v>
      </c>
      <c r="H335" s="20">
        <f t="shared" si="52"/>
        <v>61792</v>
      </c>
      <c r="I335" s="20" t="s">
        <v>399</v>
      </c>
      <c r="J335" s="20">
        <f aca="true" t="shared" si="53" ref="J335:K337">J336</f>
        <v>61201676.05</v>
      </c>
      <c r="K335" s="20">
        <f t="shared" si="53"/>
        <v>61203</v>
      </c>
      <c r="L335" s="17">
        <f t="shared" si="49"/>
        <v>99.04680217503883</v>
      </c>
    </row>
    <row r="336" spans="1:12" ht="56.25" customHeight="1">
      <c r="A336" s="18" t="s">
        <v>1668</v>
      </c>
      <c r="B336" s="12" t="s">
        <v>395</v>
      </c>
      <c r="C336" s="12" t="s">
        <v>1675</v>
      </c>
      <c r="D336" s="12" t="s">
        <v>1669</v>
      </c>
      <c r="E336" s="12" t="s">
        <v>1601</v>
      </c>
      <c r="F336" s="19" t="s">
        <v>398</v>
      </c>
      <c r="G336" s="19">
        <f t="shared" si="52"/>
        <v>61792000</v>
      </c>
      <c r="H336" s="20">
        <f t="shared" si="52"/>
        <v>61792</v>
      </c>
      <c r="I336" s="20" t="s">
        <v>399</v>
      </c>
      <c r="J336" s="20">
        <f t="shared" si="53"/>
        <v>61201676.05</v>
      </c>
      <c r="K336" s="20">
        <f t="shared" si="53"/>
        <v>61203</v>
      </c>
      <c r="L336" s="17">
        <f t="shared" si="49"/>
        <v>99.04680217503883</v>
      </c>
    </row>
    <row r="337" spans="1:12" ht="151.5" customHeight="1">
      <c r="A337" s="18" t="s">
        <v>1670</v>
      </c>
      <c r="B337" s="12" t="s">
        <v>395</v>
      </c>
      <c r="C337" s="12" t="s">
        <v>1675</v>
      </c>
      <c r="D337" s="12" t="s">
        <v>1671</v>
      </c>
      <c r="E337" s="12" t="s">
        <v>1601</v>
      </c>
      <c r="F337" s="19" t="s">
        <v>398</v>
      </c>
      <c r="G337" s="19">
        <f t="shared" si="52"/>
        <v>61792000</v>
      </c>
      <c r="H337" s="20">
        <f t="shared" si="52"/>
        <v>61792</v>
      </c>
      <c r="I337" s="20" t="s">
        <v>399</v>
      </c>
      <c r="J337" s="20">
        <f t="shared" si="53"/>
        <v>61201676.05</v>
      </c>
      <c r="K337" s="20">
        <f t="shared" si="53"/>
        <v>61203</v>
      </c>
      <c r="L337" s="17">
        <f t="shared" si="49"/>
        <v>99.04680217503883</v>
      </c>
    </row>
    <row r="338" spans="1:12" ht="42" customHeight="1">
      <c r="A338" s="18" t="s">
        <v>1637</v>
      </c>
      <c r="B338" s="12" t="s">
        <v>395</v>
      </c>
      <c r="C338" s="12" t="s">
        <v>1675</v>
      </c>
      <c r="D338" s="12" t="s">
        <v>1680</v>
      </c>
      <c r="E338" s="12" t="s">
        <v>1601</v>
      </c>
      <c r="F338" s="19" t="s">
        <v>398</v>
      </c>
      <c r="G338" s="19">
        <f>G339+G340+G341</f>
        <v>61792000</v>
      </c>
      <c r="H338" s="20">
        <f>H339+H340+H341</f>
        <v>61792</v>
      </c>
      <c r="I338" s="20" t="s">
        <v>399</v>
      </c>
      <c r="J338" s="20">
        <f>J339+J340+J341</f>
        <v>61201676.05</v>
      </c>
      <c r="K338" s="20">
        <f>K339+K340+K341</f>
        <v>61203</v>
      </c>
      <c r="L338" s="17">
        <f t="shared" si="49"/>
        <v>99.04680217503883</v>
      </c>
    </row>
    <row r="339" spans="1:12" ht="124.5" customHeight="1">
      <c r="A339" s="18" t="s">
        <v>1620</v>
      </c>
      <c r="B339" s="12" t="s">
        <v>395</v>
      </c>
      <c r="C339" s="12" t="s">
        <v>1675</v>
      </c>
      <c r="D339" s="12" t="s">
        <v>1680</v>
      </c>
      <c r="E339" s="12" t="s">
        <v>1621</v>
      </c>
      <c r="F339" s="21">
        <v>59502000</v>
      </c>
      <c r="G339" s="21">
        <f>F339</f>
        <v>59502000</v>
      </c>
      <c r="H339" s="22">
        <f>ROUND(G339/1000,0)</f>
        <v>59502</v>
      </c>
      <c r="I339" s="22">
        <v>58924683.94</v>
      </c>
      <c r="J339" s="22">
        <f>I339</f>
        <v>58924683.94</v>
      </c>
      <c r="K339" s="22">
        <f>ROUND(J339/1000,0)</f>
        <v>58925</v>
      </c>
      <c r="L339" s="17">
        <f t="shared" si="49"/>
        <v>99.03028469631273</v>
      </c>
    </row>
    <row r="340" spans="1:12" ht="56.25" customHeight="1">
      <c r="A340" s="18" t="s">
        <v>1635</v>
      </c>
      <c r="B340" s="12" t="s">
        <v>395</v>
      </c>
      <c r="C340" s="12" t="s">
        <v>1675</v>
      </c>
      <c r="D340" s="12" t="s">
        <v>1680</v>
      </c>
      <c r="E340" s="12" t="s">
        <v>1636</v>
      </c>
      <c r="F340" s="21">
        <v>2285000</v>
      </c>
      <c r="G340" s="21">
        <f>F340</f>
        <v>2285000</v>
      </c>
      <c r="H340" s="22">
        <f>ROUND(G340/1000,0)</f>
        <v>2285</v>
      </c>
      <c r="I340" s="22">
        <v>2272364.11</v>
      </c>
      <c r="J340" s="22">
        <f>I340</f>
        <v>2272364.11</v>
      </c>
      <c r="K340" s="22">
        <f>ROUND(J340/1000,0)+1</f>
        <v>2273</v>
      </c>
      <c r="L340" s="17">
        <f t="shared" si="49"/>
        <v>99.47483588621444</v>
      </c>
    </row>
    <row r="341" spans="1:12" ht="15" customHeight="1">
      <c r="A341" s="18" t="s">
        <v>1641</v>
      </c>
      <c r="B341" s="12" t="s">
        <v>395</v>
      </c>
      <c r="C341" s="12" t="s">
        <v>1675</v>
      </c>
      <c r="D341" s="12" t="s">
        <v>1680</v>
      </c>
      <c r="E341" s="12" t="s">
        <v>1642</v>
      </c>
      <c r="F341" s="21">
        <v>5000</v>
      </c>
      <c r="G341" s="21">
        <f>F341</f>
        <v>5000</v>
      </c>
      <c r="H341" s="22">
        <f>ROUND(G341/1000,0)</f>
        <v>5</v>
      </c>
      <c r="I341" s="22">
        <v>4628</v>
      </c>
      <c r="J341" s="22">
        <f>I341</f>
        <v>4628</v>
      </c>
      <c r="K341" s="22">
        <f>ROUND(J341/1000,0)</f>
        <v>5</v>
      </c>
      <c r="L341" s="17">
        <f t="shared" si="49"/>
        <v>100</v>
      </c>
    </row>
    <row r="342" spans="1:12" ht="28.5" customHeight="1">
      <c r="A342" s="18" t="s">
        <v>1643</v>
      </c>
      <c r="B342" s="12" t="s">
        <v>395</v>
      </c>
      <c r="C342" s="12" t="s">
        <v>1644</v>
      </c>
      <c r="D342" s="12" t="s">
        <v>1601</v>
      </c>
      <c r="E342" s="12" t="s">
        <v>1601</v>
      </c>
      <c r="F342" s="19" t="s">
        <v>400</v>
      </c>
      <c r="G342" s="19">
        <f>G343+G347</f>
        <v>7109000</v>
      </c>
      <c r="H342" s="20">
        <f>H343+H347</f>
        <v>7109</v>
      </c>
      <c r="I342" s="20" t="s">
        <v>401</v>
      </c>
      <c r="J342" s="20">
        <f>J343+J347</f>
        <v>7108689.75</v>
      </c>
      <c r="K342" s="20">
        <f>K343+K347</f>
        <v>7109</v>
      </c>
      <c r="L342" s="17">
        <f t="shared" si="49"/>
        <v>100</v>
      </c>
    </row>
    <row r="343" spans="1:12" ht="56.25" customHeight="1">
      <c r="A343" s="18" t="s">
        <v>1647</v>
      </c>
      <c r="B343" s="12" t="s">
        <v>395</v>
      </c>
      <c r="C343" s="12" t="s">
        <v>1644</v>
      </c>
      <c r="D343" s="12" t="s">
        <v>1648</v>
      </c>
      <c r="E343" s="12" t="s">
        <v>1601</v>
      </c>
      <c r="F343" s="19" t="s">
        <v>402</v>
      </c>
      <c r="G343" s="19">
        <f aca="true" t="shared" si="54" ref="G343:H345">G344</f>
        <v>2836000</v>
      </c>
      <c r="H343" s="20">
        <f t="shared" si="54"/>
        <v>2836</v>
      </c>
      <c r="I343" s="20" t="s">
        <v>403</v>
      </c>
      <c r="J343" s="20">
        <f aca="true" t="shared" si="55" ref="J343:K345">J344</f>
        <v>2835689.75</v>
      </c>
      <c r="K343" s="20">
        <f t="shared" si="55"/>
        <v>2836</v>
      </c>
      <c r="L343" s="17">
        <f t="shared" si="49"/>
        <v>100</v>
      </c>
    </row>
    <row r="344" spans="1:12" ht="96.75" customHeight="1">
      <c r="A344" s="18" t="s">
        <v>1650</v>
      </c>
      <c r="B344" s="12" t="s">
        <v>395</v>
      </c>
      <c r="C344" s="12" t="s">
        <v>1644</v>
      </c>
      <c r="D344" s="12" t="s">
        <v>1651</v>
      </c>
      <c r="E344" s="12" t="s">
        <v>1601</v>
      </c>
      <c r="F344" s="19" t="s">
        <v>402</v>
      </c>
      <c r="G344" s="19">
        <f t="shared" si="54"/>
        <v>2836000</v>
      </c>
      <c r="H344" s="20">
        <f t="shared" si="54"/>
        <v>2836</v>
      </c>
      <c r="I344" s="20" t="s">
        <v>403</v>
      </c>
      <c r="J344" s="20">
        <f t="shared" si="55"/>
        <v>2835689.75</v>
      </c>
      <c r="K344" s="20">
        <f t="shared" si="55"/>
        <v>2836</v>
      </c>
      <c r="L344" s="17">
        <f t="shared" si="49"/>
        <v>100</v>
      </c>
    </row>
    <row r="345" spans="1:12" ht="42" customHeight="1">
      <c r="A345" s="18" t="s">
        <v>1652</v>
      </c>
      <c r="B345" s="12" t="s">
        <v>395</v>
      </c>
      <c r="C345" s="12" t="s">
        <v>1644</v>
      </c>
      <c r="D345" s="12" t="s">
        <v>1653</v>
      </c>
      <c r="E345" s="12" t="s">
        <v>1601</v>
      </c>
      <c r="F345" s="19" t="s">
        <v>402</v>
      </c>
      <c r="G345" s="19">
        <f t="shared" si="54"/>
        <v>2836000</v>
      </c>
      <c r="H345" s="20">
        <f t="shared" si="54"/>
        <v>2836</v>
      </c>
      <c r="I345" s="20" t="s">
        <v>403</v>
      </c>
      <c r="J345" s="20">
        <f t="shared" si="55"/>
        <v>2835689.75</v>
      </c>
      <c r="K345" s="20">
        <f t="shared" si="55"/>
        <v>2836</v>
      </c>
      <c r="L345" s="17">
        <f t="shared" si="49"/>
        <v>100</v>
      </c>
    </row>
    <row r="346" spans="1:12" ht="28.5" customHeight="1">
      <c r="A346" s="18" t="s">
        <v>1641</v>
      </c>
      <c r="B346" s="12" t="s">
        <v>395</v>
      </c>
      <c r="C346" s="12" t="s">
        <v>1644</v>
      </c>
      <c r="D346" s="12" t="s">
        <v>1653</v>
      </c>
      <c r="E346" s="12" t="s">
        <v>1642</v>
      </c>
      <c r="F346" s="21">
        <v>2836000</v>
      </c>
      <c r="G346" s="21">
        <f>F346</f>
        <v>2836000</v>
      </c>
      <c r="H346" s="22">
        <f>ROUND(G346/1000,0)</f>
        <v>2836</v>
      </c>
      <c r="I346" s="22">
        <v>2835689.75</v>
      </c>
      <c r="J346" s="22">
        <f>I346</f>
        <v>2835689.75</v>
      </c>
      <c r="K346" s="22">
        <f>ROUND(J346/1000,0)</f>
        <v>2836</v>
      </c>
      <c r="L346" s="17">
        <f t="shared" si="49"/>
        <v>100</v>
      </c>
    </row>
    <row r="347" spans="1:12" ht="56.25" customHeight="1">
      <c r="A347" s="18" t="s">
        <v>1668</v>
      </c>
      <c r="B347" s="12" t="s">
        <v>395</v>
      </c>
      <c r="C347" s="12" t="s">
        <v>1644</v>
      </c>
      <c r="D347" s="12" t="s">
        <v>1669</v>
      </c>
      <c r="E347" s="12" t="s">
        <v>1601</v>
      </c>
      <c r="F347" s="19" t="s">
        <v>404</v>
      </c>
      <c r="G347" s="19">
        <f>G348</f>
        <v>4273000</v>
      </c>
      <c r="H347" s="20">
        <f>H348</f>
        <v>4273</v>
      </c>
      <c r="I347" s="20" t="s">
        <v>404</v>
      </c>
      <c r="J347" s="20">
        <f>J348</f>
        <v>4273000</v>
      </c>
      <c r="K347" s="20">
        <f>K348</f>
        <v>4273</v>
      </c>
      <c r="L347" s="17">
        <f t="shared" si="49"/>
        <v>100</v>
      </c>
    </row>
    <row r="348" spans="1:12" ht="138" customHeight="1">
      <c r="A348" s="18" t="s">
        <v>1690</v>
      </c>
      <c r="B348" s="12" t="s">
        <v>395</v>
      </c>
      <c r="C348" s="12" t="s">
        <v>1644</v>
      </c>
      <c r="D348" s="12" t="s">
        <v>1691</v>
      </c>
      <c r="E348" s="12" t="s">
        <v>1601</v>
      </c>
      <c r="F348" s="19" t="s">
        <v>404</v>
      </c>
      <c r="G348" s="19">
        <f>G349+G351+G353</f>
        <v>4273000</v>
      </c>
      <c r="H348" s="20">
        <f>H349+H351+H353</f>
        <v>4273</v>
      </c>
      <c r="I348" s="20" t="s">
        <v>404</v>
      </c>
      <c r="J348" s="20">
        <f>J349+J351+J353</f>
        <v>4273000</v>
      </c>
      <c r="K348" s="20">
        <f>K349+K351+K353</f>
        <v>4273</v>
      </c>
      <c r="L348" s="17">
        <f t="shared" si="49"/>
        <v>100</v>
      </c>
    </row>
    <row r="349" spans="1:12" ht="69.75" customHeight="1">
      <c r="A349" s="18" t="s">
        <v>405</v>
      </c>
      <c r="B349" s="12" t="s">
        <v>395</v>
      </c>
      <c r="C349" s="12" t="s">
        <v>1644</v>
      </c>
      <c r="D349" s="12" t="s">
        <v>406</v>
      </c>
      <c r="E349" s="12" t="s">
        <v>1601</v>
      </c>
      <c r="F349" s="19" t="s">
        <v>407</v>
      </c>
      <c r="G349" s="19">
        <f>G350</f>
        <v>518000</v>
      </c>
      <c r="H349" s="20">
        <f>H350</f>
        <v>518</v>
      </c>
      <c r="I349" s="20" t="s">
        <v>407</v>
      </c>
      <c r="J349" s="20">
        <f>J350</f>
        <v>518000</v>
      </c>
      <c r="K349" s="20">
        <f>K350</f>
        <v>518</v>
      </c>
      <c r="L349" s="17">
        <f t="shared" si="49"/>
        <v>100</v>
      </c>
    </row>
    <row r="350" spans="1:12" ht="124.5" customHeight="1">
      <c r="A350" s="18" t="s">
        <v>1620</v>
      </c>
      <c r="B350" s="12" t="s">
        <v>395</v>
      </c>
      <c r="C350" s="12" t="s">
        <v>1644</v>
      </c>
      <c r="D350" s="12" t="s">
        <v>406</v>
      </c>
      <c r="E350" s="12" t="s">
        <v>1621</v>
      </c>
      <c r="F350" s="21">
        <v>518000</v>
      </c>
      <c r="G350" s="21">
        <f>F350</f>
        <v>518000</v>
      </c>
      <c r="H350" s="22">
        <f>ROUND(G350/1000,0)</f>
        <v>518</v>
      </c>
      <c r="I350" s="22">
        <v>518000</v>
      </c>
      <c r="J350" s="22">
        <f>I350</f>
        <v>518000</v>
      </c>
      <c r="K350" s="22">
        <f>ROUND(J350/1000,0)</f>
        <v>518</v>
      </c>
      <c r="L350" s="17">
        <f t="shared" si="49"/>
        <v>100</v>
      </c>
    </row>
    <row r="351" spans="1:12" ht="83.25" customHeight="1">
      <c r="A351" s="18" t="s">
        <v>408</v>
      </c>
      <c r="B351" s="12" t="s">
        <v>395</v>
      </c>
      <c r="C351" s="12" t="s">
        <v>1644</v>
      </c>
      <c r="D351" s="12" t="s">
        <v>409</v>
      </c>
      <c r="E351" s="12" t="s">
        <v>1601</v>
      </c>
      <c r="F351" s="19" t="s">
        <v>410</v>
      </c>
      <c r="G351" s="19">
        <f>G352</f>
        <v>3374000</v>
      </c>
      <c r="H351" s="20">
        <f>H352</f>
        <v>3374</v>
      </c>
      <c r="I351" s="20" t="s">
        <v>410</v>
      </c>
      <c r="J351" s="20">
        <f>J352</f>
        <v>3374000</v>
      </c>
      <c r="K351" s="20">
        <f>K352</f>
        <v>3374</v>
      </c>
      <c r="L351" s="17">
        <f t="shared" si="49"/>
        <v>100</v>
      </c>
    </row>
    <row r="352" spans="1:12" ht="124.5" customHeight="1">
      <c r="A352" s="18" t="s">
        <v>1620</v>
      </c>
      <c r="B352" s="12" t="s">
        <v>395</v>
      </c>
      <c r="C352" s="12" t="s">
        <v>1644</v>
      </c>
      <c r="D352" s="12" t="s">
        <v>409</v>
      </c>
      <c r="E352" s="12" t="s">
        <v>1621</v>
      </c>
      <c r="F352" s="21">
        <v>3374000</v>
      </c>
      <c r="G352" s="21">
        <f>F352</f>
        <v>3374000</v>
      </c>
      <c r="H352" s="22">
        <f>ROUND(G352/1000,0)</f>
        <v>3374</v>
      </c>
      <c r="I352" s="22">
        <v>3374000</v>
      </c>
      <c r="J352" s="22">
        <f>I352</f>
        <v>3374000</v>
      </c>
      <c r="K352" s="22">
        <f>ROUND(J352/1000,0)</f>
        <v>3374</v>
      </c>
      <c r="L352" s="17">
        <f t="shared" si="49"/>
        <v>100</v>
      </c>
    </row>
    <row r="353" spans="1:12" ht="56.25" customHeight="1">
      <c r="A353" s="18" t="s">
        <v>411</v>
      </c>
      <c r="B353" s="12" t="s">
        <v>395</v>
      </c>
      <c r="C353" s="12" t="s">
        <v>1644</v>
      </c>
      <c r="D353" s="12" t="s">
        <v>412</v>
      </c>
      <c r="E353" s="12" t="s">
        <v>1601</v>
      </c>
      <c r="F353" s="19" t="s">
        <v>413</v>
      </c>
      <c r="G353" s="19">
        <f>G354</f>
        <v>381000</v>
      </c>
      <c r="H353" s="20">
        <f>H354</f>
        <v>381</v>
      </c>
      <c r="I353" s="20" t="s">
        <v>413</v>
      </c>
      <c r="J353" s="20">
        <f>J354</f>
        <v>381000</v>
      </c>
      <c r="K353" s="20">
        <f>K354</f>
        <v>381</v>
      </c>
      <c r="L353" s="17">
        <f t="shared" si="49"/>
        <v>100</v>
      </c>
    </row>
    <row r="354" spans="1:12" ht="124.5" customHeight="1">
      <c r="A354" s="18" t="s">
        <v>1620</v>
      </c>
      <c r="B354" s="12" t="s">
        <v>395</v>
      </c>
      <c r="C354" s="12" t="s">
        <v>1644</v>
      </c>
      <c r="D354" s="12" t="s">
        <v>412</v>
      </c>
      <c r="E354" s="12" t="s">
        <v>1621</v>
      </c>
      <c r="F354" s="21">
        <v>381000</v>
      </c>
      <c r="G354" s="21">
        <f>F354</f>
        <v>381000</v>
      </c>
      <c r="H354" s="22">
        <f>ROUND(G354/1000,0)</f>
        <v>381</v>
      </c>
      <c r="I354" s="22">
        <v>381000</v>
      </c>
      <c r="J354" s="22">
        <f>I354</f>
        <v>381000</v>
      </c>
      <c r="K354" s="22">
        <f>ROUND(J354/1000,0)</f>
        <v>381</v>
      </c>
      <c r="L354" s="17">
        <f t="shared" si="49"/>
        <v>100</v>
      </c>
    </row>
    <row r="355" spans="1:12" ht="28.5" customHeight="1">
      <c r="A355" s="18" t="s">
        <v>414</v>
      </c>
      <c r="B355" s="12" t="s">
        <v>395</v>
      </c>
      <c r="C355" s="12" t="s">
        <v>415</v>
      </c>
      <c r="D355" s="12" t="s">
        <v>1601</v>
      </c>
      <c r="E355" s="12" t="s">
        <v>1601</v>
      </c>
      <c r="F355" s="19" t="s">
        <v>416</v>
      </c>
      <c r="G355" s="19">
        <f aca="true" t="shared" si="56" ref="G355:H358">G356</f>
        <v>1836500</v>
      </c>
      <c r="H355" s="20">
        <f t="shared" si="56"/>
        <v>1836</v>
      </c>
      <c r="I355" s="20" t="s">
        <v>417</v>
      </c>
      <c r="J355" s="20">
        <f aca="true" t="shared" si="57" ref="J355:K358">J356</f>
        <v>1835267.2</v>
      </c>
      <c r="K355" s="20">
        <f t="shared" si="57"/>
        <v>1835</v>
      </c>
      <c r="L355" s="17">
        <f t="shared" si="49"/>
        <v>99.94553376906318</v>
      </c>
    </row>
    <row r="356" spans="1:15" ht="56.25" customHeight="1">
      <c r="A356" s="18" t="s">
        <v>81</v>
      </c>
      <c r="B356" s="12" t="s">
        <v>395</v>
      </c>
      <c r="C356" s="12" t="s">
        <v>415</v>
      </c>
      <c r="D356" s="12" t="s">
        <v>82</v>
      </c>
      <c r="E356" s="12" t="s">
        <v>1601</v>
      </c>
      <c r="F356" s="19" t="s">
        <v>416</v>
      </c>
      <c r="G356" s="19">
        <f t="shared" si="56"/>
        <v>1836500</v>
      </c>
      <c r="H356" s="20">
        <f t="shared" si="56"/>
        <v>1836</v>
      </c>
      <c r="I356" s="20" t="s">
        <v>417</v>
      </c>
      <c r="J356" s="20">
        <f t="shared" si="57"/>
        <v>1835267.2</v>
      </c>
      <c r="K356" s="20">
        <f t="shared" si="57"/>
        <v>1835</v>
      </c>
      <c r="L356" s="17">
        <f t="shared" si="49"/>
        <v>99.94553376906318</v>
      </c>
      <c r="N356" s="10">
        <f>H355+H360+H370</f>
        <v>153162</v>
      </c>
      <c r="O356" s="10">
        <f>K355+K360+K370</f>
        <v>125778</v>
      </c>
    </row>
    <row r="357" spans="1:12" ht="96.75" customHeight="1">
      <c r="A357" s="18" t="s">
        <v>418</v>
      </c>
      <c r="B357" s="12" t="s">
        <v>395</v>
      </c>
      <c r="C357" s="12" t="s">
        <v>415</v>
      </c>
      <c r="D357" s="12" t="s">
        <v>419</v>
      </c>
      <c r="E357" s="12" t="s">
        <v>1601</v>
      </c>
      <c r="F357" s="19" t="s">
        <v>416</v>
      </c>
      <c r="G357" s="19">
        <f t="shared" si="56"/>
        <v>1836500</v>
      </c>
      <c r="H357" s="20">
        <f t="shared" si="56"/>
        <v>1836</v>
      </c>
      <c r="I357" s="20" t="s">
        <v>417</v>
      </c>
      <c r="J357" s="20">
        <f t="shared" si="57"/>
        <v>1835267.2</v>
      </c>
      <c r="K357" s="20">
        <f t="shared" si="57"/>
        <v>1835</v>
      </c>
      <c r="L357" s="17">
        <f t="shared" si="49"/>
        <v>99.94553376906318</v>
      </c>
    </row>
    <row r="358" spans="1:12" ht="83.25" customHeight="1">
      <c r="A358" s="18" t="s">
        <v>420</v>
      </c>
      <c r="B358" s="12" t="s">
        <v>395</v>
      </c>
      <c r="C358" s="12" t="s">
        <v>415</v>
      </c>
      <c r="D358" s="12" t="s">
        <v>421</v>
      </c>
      <c r="E358" s="12" t="s">
        <v>1601</v>
      </c>
      <c r="F358" s="19" t="s">
        <v>416</v>
      </c>
      <c r="G358" s="19">
        <f t="shared" si="56"/>
        <v>1836500</v>
      </c>
      <c r="H358" s="20">
        <f t="shared" si="56"/>
        <v>1836</v>
      </c>
      <c r="I358" s="20" t="s">
        <v>417</v>
      </c>
      <c r="J358" s="20">
        <f t="shared" si="57"/>
        <v>1835267.2</v>
      </c>
      <c r="K358" s="20">
        <f t="shared" si="57"/>
        <v>1835</v>
      </c>
      <c r="L358" s="17">
        <f t="shared" si="49"/>
        <v>99.94553376906318</v>
      </c>
    </row>
    <row r="359" spans="1:12" ht="56.25" customHeight="1">
      <c r="A359" s="18" t="s">
        <v>1635</v>
      </c>
      <c r="B359" s="12" t="s">
        <v>395</v>
      </c>
      <c r="C359" s="12" t="s">
        <v>415</v>
      </c>
      <c r="D359" s="12" t="s">
        <v>421</v>
      </c>
      <c r="E359" s="12" t="s">
        <v>1636</v>
      </c>
      <c r="F359" s="21">
        <v>1836500</v>
      </c>
      <c r="G359" s="21">
        <f>F359</f>
        <v>1836500</v>
      </c>
      <c r="H359" s="22">
        <f>ROUND(G359/1000,0)-1</f>
        <v>1836</v>
      </c>
      <c r="I359" s="22">
        <v>1835267.2</v>
      </c>
      <c r="J359" s="22">
        <f>I359</f>
        <v>1835267.2</v>
      </c>
      <c r="K359" s="22">
        <f>ROUND(J359/1000,0)</f>
        <v>1835</v>
      </c>
      <c r="L359" s="17">
        <f t="shared" si="49"/>
        <v>99.94553376906318</v>
      </c>
    </row>
    <row r="360" spans="1:12" ht="28.5" customHeight="1">
      <c r="A360" s="18" t="s">
        <v>422</v>
      </c>
      <c r="B360" s="12" t="s">
        <v>395</v>
      </c>
      <c r="C360" s="12" t="s">
        <v>423</v>
      </c>
      <c r="D360" s="12" t="s">
        <v>1601</v>
      </c>
      <c r="E360" s="12" t="s">
        <v>1601</v>
      </c>
      <c r="F360" s="19" t="s">
        <v>424</v>
      </c>
      <c r="G360" s="19">
        <f>G361</f>
        <v>148789300</v>
      </c>
      <c r="H360" s="20">
        <f>H361</f>
        <v>148789</v>
      </c>
      <c r="I360" s="20" t="s">
        <v>425</v>
      </c>
      <c r="J360" s="20">
        <f>J361</f>
        <v>121406897.32</v>
      </c>
      <c r="K360" s="20">
        <f>K361</f>
        <v>121407</v>
      </c>
      <c r="L360" s="17">
        <f t="shared" si="49"/>
        <v>81.5967578248392</v>
      </c>
    </row>
    <row r="361" spans="1:12" ht="56.25" customHeight="1">
      <c r="A361" s="18" t="s">
        <v>426</v>
      </c>
      <c r="B361" s="12" t="s">
        <v>395</v>
      </c>
      <c r="C361" s="12" t="s">
        <v>423</v>
      </c>
      <c r="D361" s="12" t="s">
        <v>427</v>
      </c>
      <c r="E361" s="12" t="s">
        <v>1601</v>
      </c>
      <c r="F361" s="19" t="s">
        <v>424</v>
      </c>
      <c r="G361" s="19">
        <f>G362</f>
        <v>148789300</v>
      </c>
      <c r="H361" s="20">
        <f>H362</f>
        <v>148789</v>
      </c>
      <c r="I361" s="20" t="s">
        <v>425</v>
      </c>
      <c r="J361" s="20">
        <f>J362</f>
        <v>121406897.32</v>
      </c>
      <c r="K361" s="20">
        <f>K362</f>
        <v>121407</v>
      </c>
      <c r="L361" s="17">
        <f t="shared" si="49"/>
        <v>81.5967578248392</v>
      </c>
    </row>
    <row r="362" spans="1:12" ht="83.25" customHeight="1">
      <c r="A362" s="18" t="s">
        <v>428</v>
      </c>
      <c r="B362" s="12" t="s">
        <v>395</v>
      </c>
      <c r="C362" s="12" t="s">
        <v>423</v>
      </c>
      <c r="D362" s="12" t="s">
        <v>429</v>
      </c>
      <c r="E362" s="12" t="s">
        <v>1601</v>
      </c>
      <c r="F362" s="19" t="s">
        <v>424</v>
      </c>
      <c r="G362" s="19">
        <f>G363+G365+G367</f>
        <v>148789300</v>
      </c>
      <c r="H362" s="20">
        <f>H363+H365+H367</f>
        <v>148789</v>
      </c>
      <c r="I362" s="20" t="s">
        <v>425</v>
      </c>
      <c r="J362" s="20">
        <f>J363+J365+J367</f>
        <v>121406897.32</v>
      </c>
      <c r="K362" s="20">
        <f>K363+K365+K367</f>
        <v>121407</v>
      </c>
      <c r="L362" s="17">
        <f t="shared" si="49"/>
        <v>81.5967578248392</v>
      </c>
    </row>
    <row r="363" spans="1:12" ht="96.75" customHeight="1">
      <c r="A363" s="18" t="s">
        <v>430</v>
      </c>
      <c r="B363" s="12" t="s">
        <v>395</v>
      </c>
      <c r="C363" s="12" t="s">
        <v>423</v>
      </c>
      <c r="D363" s="12" t="s">
        <v>431</v>
      </c>
      <c r="E363" s="12" t="s">
        <v>1601</v>
      </c>
      <c r="F363" s="19" t="s">
        <v>432</v>
      </c>
      <c r="G363" s="19">
        <f>G364</f>
        <v>22600000</v>
      </c>
      <c r="H363" s="20">
        <f>H364</f>
        <v>22600</v>
      </c>
      <c r="I363" s="20" t="s">
        <v>1689</v>
      </c>
      <c r="J363" s="20">
        <f>J364</f>
        <v>0</v>
      </c>
      <c r="K363" s="20">
        <f>K364</f>
        <v>0</v>
      </c>
      <c r="L363" s="17">
        <f t="shared" si="49"/>
        <v>0</v>
      </c>
    </row>
    <row r="364" spans="1:12" ht="56.25" customHeight="1">
      <c r="A364" s="18" t="s">
        <v>6</v>
      </c>
      <c r="B364" s="12" t="s">
        <v>395</v>
      </c>
      <c r="C364" s="12" t="s">
        <v>423</v>
      </c>
      <c r="D364" s="12" t="s">
        <v>431</v>
      </c>
      <c r="E364" s="12" t="s">
        <v>7</v>
      </c>
      <c r="F364" s="21">
        <v>22600000</v>
      </c>
      <c r="G364" s="21">
        <f>F364</f>
        <v>22600000</v>
      </c>
      <c r="H364" s="22">
        <f>ROUND(G364/1000,0)</f>
        <v>22600</v>
      </c>
      <c r="I364" s="22">
        <v>0</v>
      </c>
      <c r="J364" s="22">
        <f>I364</f>
        <v>0</v>
      </c>
      <c r="K364" s="22">
        <f>ROUND(J364/1000,0)</f>
        <v>0</v>
      </c>
      <c r="L364" s="17">
        <f t="shared" si="49"/>
        <v>0</v>
      </c>
    </row>
    <row r="365" spans="1:12" ht="28.5" customHeight="1">
      <c r="A365" s="18" t="s">
        <v>1656</v>
      </c>
      <c r="B365" s="12" t="s">
        <v>395</v>
      </c>
      <c r="C365" s="12" t="s">
        <v>423</v>
      </c>
      <c r="D365" s="12" t="s">
        <v>433</v>
      </c>
      <c r="E365" s="12" t="s">
        <v>1601</v>
      </c>
      <c r="F365" s="19" t="s">
        <v>434</v>
      </c>
      <c r="G365" s="19">
        <f>G366</f>
        <v>2775000</v>
      </c>
      <c r="H365" s="20">
        <f>H366</f>
        <v>2775</v>
      </c>
      <c r="I365" s="20" t="s">
        <v>435</v>
      </c>
      <c r="J365" s="20">
        <f>J366</f>
        <v>2774380</v>
      </c>
      <c r="K365" s="20">
        <f>K366</f>
        <v>2775</v>
      </c>
      <c r="L365" s="17">
        <f t="shared" si="49"/>
        <v>100</v>
      </c>
    </row>
    <row r="366" spans="1:12" ht="56.25" customHeight="1">
      <c r="A366" s="18" t="s">
        <v>6</v>
      </c>
      <c r="B366" s="12" t="s">
        <v>395</v>
      </c>
      <c r="C366" s="12" t="s">
        <v>423</v>
      </c>
      <c r="D366" s="12" t="s">
        <v>433</v>
      </c>
      <c r="E366" s="12" t="s">
        <v>7</v>
      </c>
      <c r="F366" s="21">
        <v>2775000</v>
      </c>
      <c r="G366" s="21">
        <f>F366</f>
        <v>2775000</v>
      </c>
      <c r="H366" s="22">
        <f>ROUND(G366/1000,0)</f>
        <v>2775</v>
      </c>
      <c r="I366" s="22">
        <v>2774380</v>
      </c>
      <c r="J366" s="22">
        <f>I366</f>
        <v>2774380</v>
      </c>
      <c r="K366" s="22">
        <f>ROUND(J366/1000,0)+1</f>
        <v>2775</v>
      </c>
      <c r="L366" s="17">
        <f t="shared" si="49"/>
        <v>100</v>
      </c>
    </row>
    <row r="367" spans="1:12" ht="83.25" customHeight="1">
      <c r="A367" s="18" t="s">
        <v>436</v>
      </c>
      <c r="B367" s="12" t="s">
        <v>395</v>
      </c>
      <c r="C367" s="12" t="s">
        <v>423</v>
      </c>
      <c r="D367" s="12" t="s">
        <v>437</v>
      </c>
      <c r="E367" s="12" t="s">
        <v>1601</v>
      </c>
      <c r="F367" s="19" t="s">
        <v>438</v>
      </c>
      <c r="G367" s="19">
        <f>G368+G369</f>
        <v>123414300</v>
      </c>
      <c r="H367" s="20">
        <f>H368+H369</f>
        <v>123414</v>
      </c>
      <c r="I367" s="20" t="s">
        <v>439</v>
      </c>
      <c r="J367" s="20">
        <f>J368+J369</f>
        <v>118632517.32</v>
      </c>
      <c r="K367" s="20">
        <f>K368+K369</f>
        <v>118632</v>
      </c>
      <c r="L367" s="17">
        <f t="shared" si="49"/>
        <v>96.12523700714668</v>
      </c>
    </row>
    <row r="368" spans="1:12" ht="56.25" customHeight="1">
      <c r="A368" s="18" t="s">
        <v>1635</v>
      </c>
      <c r="B368" s="12" t="s">
        <v>395</v>
      </c>
      <c r="C368" s="12" t="s">
        <v>423</v>
      </c>
      <c r="D368" s="12" t="s">
        <v>437</v>
      </c>
      <c r="E368" s="12" t="s">
        <v>1636</v>
      </c>
      <c r="F368" s="21">
        <v>6112100</v>
      </c>
      <c r="G368" s="21">
        <f>F368</f>
        <v>6112100</v>
      </c>
      <c r="H368" s="22">
        <f>ROUND(G368/1000,0)</f>
        <v>6112</v>
      </c>
      <c r="I368" s="22">
        <v>5503336.83</v>
      </c>
      <c r="J368" s="22">
        <f>I368</f>
        <v>5503336.83</v>
      </c>
      <c r="K368" s="22">
        <f>ROUND(J368/1000,0)</f>
        <v>5503</v>
      </c>
      <c r="L368" s="17">
        <f t="shared" si="49"/>
        <v>90.03599476439791</v>
      </c>
    </row>
    <row r="369" spans="1:12" ht="56.25" customHeight="1">
      <c r="A369" s="18" t="s">
        <v>6</v>
      </c>
      <c r="B369" s="12" t="s">
        <v>395</v>
      </c>
      <c r="C369" s="12" t="s">
        <v>423</v>
      </c>
      <c r="D369" s="12" t="s">
        <v>437</v>
      </c>
      <c r="E369" s="12" t="s">
        <v>7</v>
      </c>
      <c r="F369" s="21">
        <v>117302200</v>
      </c>
      <c r="G369" s="21">
        <f>F369</f>
        <v>117302200</v>
      </c>
      <c r="H369" s="22">
        <f>ROUND(G369/1000,0)</f>
        <v>117302</v>
      </c>
      <c r="I369" s="22">
        <v>113129180.49</v>
      </c>
      <c r="J369" s="22">
        <f>I369</f>
        <v>113129180.49</v>
      </c>
      <c r="K369" s="22">
        <f>ROUND(J369/1000,0)</f>
        <v>113129</v>
      </c>
      <c r="L369" s="17">
        <f t="shared" si="49"/>
        <v>96.44251589913215</v>
      </c>
    </row>
    <row r="370" spans="1:12" ht="28.5" customHeight="1">
      <c r="A370" s="18" t="s">
        <v>440</v>
      </c>
      <c r="B370" s="12" t="s">
        <v>395</v>
      </c>
      <c r="C370" s="12" t="s">
        <v>441</v>
      </c>
      <c r="D370" s="12" t="s">
        <v>1601</v>
      </c>
      <c r="E370" s="12" t="s">
        <v>1601</v>
      </c>
      <c r="F370" s="19" t="s">
        <v>442</v>
      </c>
      <c r="G370" s="19">
        <f>G371</f>
        <v>2537000</v>
      </c>
      <c r="H370" s="20">
        <f>H371</f>
        <v>2537</v>
      </c>
      <c r="I370" s="20" t="s">
        <v>443</v>
      </c>
      <c r="J370" s="20">
        <f>J371</f>
        <v>2536119.67</v>
      </c>
      <c r="K370" s="20">
        <f>K371</f>
        <v>2536</v>
      </c>
      <c r="L370" s="17">
        <f t="shared" si="49"/>
        <v>99.96058336618053</v>
      </c>
    </row>
    <row r="371" spans="1:12" ht="56.25" customHeight="1">
      <c r="A371" s="18" t="s">
        <v>426</v>
      </c>
      <c r="B371" s="12" t="s">
        <v>395</v>
      </c>
      <c r="C371" s="12" t="s">
        <v>441</v>
      </c>
      <c r="D371" s="12" t="s">
        <v>427</v>
      </c>
      <c r="E371" s="12" t="s">
        <v>1601</v>
      </c>
      <c r="F371" s="19" t="s">
        <v>442</v>
      </c>
      <c r="G371" s="19">
        <f>G372</f>
        <v>2537000</v>
      </c>
      <c r="H371" s="20">
        <f>H372</f>
        <v>2537</v>
      </c>
      <c r="I371" s="20" t="s">
        <v>443</v>
      </c>
      <c r="J371" s="20">
        <f>J372</f>
        <v>2536119.67</v>
      </c>
      <c r="K371" s="20">
        <f>K372</f>
        <v>2536</v>
      </c>
      <c r="L371" s="17">
        <f t="shared" si="49"/>
        <v>99.96058336618053</v>
      </c>
    </row>
    <row r="372" spans="1:12" ht="83.25" customHeight="1">
      <c r="A372" s="18" t="s">
        <v>428</v>
      </c>
      <c r="B372" s="12" t="s">
        <v>395</v>
      </c>
      <c r="C372" s="12" t="s">
        <v>441</v>
      </c>
      <c r="D372" s="12" t="s">
        <v>429</v>
      </c>
      <c r="E372" s="12" t="s">
        <v>1601</v>
      </c>
      <c r="F372" s="19" t="s">
        <v>442</v>
      </c>
      <c r="G372" s="19">
        <f>G373+G375</f>
        <v>2537000</v>
      </c>
      <c r="H372" s="20">
        <f>H373+H375</f>
        <v>2537</v>
      </c>
      <c r="I372" s="20" t="s">
        <v>443</v>
      </c>
      <c r="J372" s="20">
        <f>J373+J375</f>
        <v>2536119.67</v>
      </c>
      <c r="K372" s="20">
        <f>K373+K375</f>
        <v>2536</v>
      </c>
      <c r="L372" s="17">
        <f t="shared" si="49"/>
        <v>99.96058336618053</v>
      </c>
    </row>
    <row r="373" spans="1:12" ht="28.5" customHeight="1">
      <c r="A373" s="18" t="s">
        <v>1656</v>
      </c>
      <c r="B373" s="12" t="s">
        <v>395</v>
      </c>
      <c r="C373" s="12" t="s">
        <v>441</v>
      </c>
      <c r="D373" s="12" t="s">
        <v>433</v>
      </c>
      <c r="E373" s="12" t="s">
        <v>1601</v>
      </c>
      <c r="F373" s="19" t="s">
        <v>444</v>
      </c>
      <c r="G373" s="19">
        <f>G374</f>
        <v>10000</v>
      </c>
      <c r="H373" s="20">
        <f>H374</f>
        <v>10</v>
      </c>
      <c r="I373" s="20" t="s">
        <v>444</v>
      </c>
      <c r="J373" s="20">
        <f>J374</f>
        <v>10000</v>
      </c>
      <c r="K373" s="20">
        <f>K374</f>
        <v>10</v>
      </c>
      <c r="L373" s="17">
        <f t="shared" si="49"/>
        <v>100</v>
      </c>
    </row>
    <row r="374" spans="1:12" ht="56.25" customHeight="1">
      <c r="A374" s="18" t="s">
        <v>1635</v>
      </c>
      <c r="B374" s="12" t="s">
        <v>395</v>
      </c>
      <c r="C374" s="12" t="s">
        <v>441</v>
      </c>
      <c r="D374" s="12" t="s">
        <v>433</v>
      </c>
      <c r="E374" s="12" t="s">
        <v>1636</v>
      </c>
      <c r="F374" s="21">
        <v>10000</v>
      </c>
      <c r="G374" s="21">
        <f>F374</f>
        <v>10000</v>
      </c>
      <c r="H374" s="22">
        <f>ROUND(G374/1000,0)</f>
        <v>10</v>
      </c>
      <c r="I374" s="22">
        <v>10000</v>
      </c>
      <c r="J374" s="22">
        <f>I374</f>
        <v>10000</v>
      </c>
      <c r="K374" s="22">
        <f>ROUND(J374/1000,0)</f>
        <v>10</v>
      </c>
      <c r="L374" s="17">
        <f t="shared" si="49"/>
        <v>100</v>
      </c>
    </row>
    <row r="375" spans="1:12" ht="28.5" customHeight="1">
      <c r="A375" s="18" t="s">
        <v>445</v>
      </c>
      <c r="B375" s="12" t="s">
        <v>395</v>
      </c>
      <c r="C375" s="12" t="s">
        <v>441</v>
      </c>
      <c r="D375" s="12" t="s">
        <v>446</v>
      </c>
      <c r="E375" s="12" t="s">
        <v>1601</v>
      </c>
      <c r="F375" s="19" t="s">
        <v>447</v>
      </c>
      <c r="G375" s="19">
        <f>G376</f>
        <v>2527000</v>
      </c>
      <c r="H375" s="20">
        <f>H376</f>
        <v>2527</v>
      </c>
      <c r="I375" s="20" t="s">
        <v>448</v>
      </c>
      <c r="J375" s="20">
        <f>J376</f>
        <v>2526119.67</v>
      </c>
      <c r="K375" s="20">
        <f>K376</f>
        <v>2526</v>
      </c>
      <c r="L375" s="17">
        <f t="shared" si="49"/>
        <v>99.9604273842501</v>
      </c>
    </row>
    <row r="376" spans="1:12" ht="56.25" customHeight="1">
      <c r="A376" s="18" t="s">
        <v>1635</v>
      </c>
      <c r="B376" s="12" t="s">
        <v>395</v>
      </c>
      <c r="C376" s="12" t="s">
        <v>441</v>
      </c>
      <c r="D376" s="12" t="s">
        <v>446</v>
      </c>
      <c r="E376" s="12" t="s">
        <v>1636</v>
      </c>
      <c r="F376" s="21">
        <v>2527000</v>
      </c>
      <c r="G376" s="21">
        <f>F376</f>
        <v>2527000</v>
      </c>
      <c r="H376" s="22">
        <f>ROUND(G376/1000,0)</f>
        <v>2527</v>
      </c>
      <c r="I376" s="22">
        <v>2526119.67</v>
      </c>
      <c r="J376" s="22">
        <f>I376</f>
        <v>2526119.67</v>
      </c>
      <c r="K376" s="22">
        <f>ROUND(J376/1000,0)</f>
        <v>2526</v>
      </c>
      <c r="L376" s="17">
        <f t="shared" si="49"/>
        <v>99.9604273842501</v>
      </c>
    </row>
    <row r="377" spans="1:15" ht="28.5" customHeight="1">
      <c r="A377" s="18" t="s">
        <v>449</v>
      </c>
      <c r="B377" s="12" t="s">
        <v>395</v>
      </c>
      <c r="C377" s="12" t="s">
        <v>450</v>
      </c>
      <c r="D377" s="12" t="s">
        <v>1601</v>
      </c>
      <c r="E377" s="12" t="s">
        <v>1601</v>
      </c>
      <c r="F377" s="19" t="s">
        <v>451</v>
      </c>
      <c r="G377" s="19">
        <f aca="true" t="shared" si="58" ref="G377:H380">G378</f>
        <v>3001000</v>
      </c>
      <c r="H377" s="20">
        <f t="shared" si="58"/>
        <v>3001</v>
      </c>
      <c r="I377" s="20" t="s">
        <v>452</v>
      </c>
      <c r="J377" s="20">
        <f aca="true" t="shared" si="59" ref="J377:K380">J378</f>
        <v>3000171</v>
      </c>
      <c r="K377" s="20">
        <f t="shared" si="59"/>
        <v>3000</v>
      </c>
      <c r="L377" s="17">
        <f t="shared" si="49"/>
        <v>99.96667777407531</v>
      </c>
      <c r="N377" s="10">
        <f>H377+H382</f>
        <v>48941</v>
      </c>
      <c r="O377" s="10">
        <f>K377+K382</f>
        <v>48698</v>
      </c>
    </row>
    <row r="378" spans="1:12" ht="56.25" customHeight="1">
      <c r="A378" s="18" t="s">
        <v>1668</v>
      </c>
      <c r="B378" s="12" t="s">
        <v>395</v>
      </c>
      <c r="C378" s="12" t="s">
        <v>450</v>
      </c>
      <c r="D378" s="12" t="s">
        <v>1669</v>
      </c>
      <c r="E378" s="12" t="s">
        <v>1601</v>
      </c>
      <c r="F378" s="19" t="s">
        <v>451</v>
      </c>
      <c r="G378" s="19">
        <f t="shared" si="58"/>
        <v>3001000</v>
      </c>
      <c r="H378" s="20">
        <f t="shared" si="58"/>
        <v>3001</v>
      </c>
      <c r="I378" s="20" t="s">
        <v>452</v>
      </c>
      <c r="J378" s="20">
        <f t="shared" si="59"/>
        <v>3000171</v>
      </c>
      <c r="K378" s="20">
        <f t="shared" si="59"/>
        <v>3000</v>
      </c>
      <c r="L378" s="17">
        <f t="shared" si="49"/>
        <v>99.96667777407531</v>
      </c>
    </row>
    <row r="379" spans="1:12" ht="124.5" customHeight="1">
      <c r="A379" s="18" t="s">
        <v>453</v>
      </c>
      <c r="B379" s="12" t="s">
        <v>395</v>
      </c>
      <c r="C379" s="12" t="s">
        <v>450</v>
      </c>
      <c r="D379" s="12" t="s">
        <v>454</v>
      </c>
      <c r="E379" s="12" t="s">
        <v>1601</v>
      </c>
      <c r="F379" s="19" t="s">
        <v>451</v>
      </c>
      <c r="G379" s="19">
        <f t="shared" si="58"/>
        <v>3001000</v>
      </c>
      <c r="H379" s="20">
        <f t="shared" si="58"/>
        <v>3001</v>
      </c>
      <c r="I379" s="20" t="s">
        <v>452</v>
      </c>
      <c r="J379" s="20">
        <f t="shared" si="59"/>
        <v>3000171</v>
      </c>
      <c r="K379" s="20">
        <f t="shared" si="59"/>
        <v>3000</v>
      </c>
      <c r="L379" s="17">
        <f t="shared" si="49"/>
        <v>99.96667777407531</v>
      </c>
    </row>
    <row r="380" spans="1:12" ht="56.25" customHeight="1">
      <c r="A380" s="18" t="s">
        <v>455</v>
      </c>
      <c r="B380" s="12" t="s">
        <v>395</v>
      </c>
      <c r="C380" s="12" t="s">
        <v>450</v>
      </c>
      <c r="D380" s="12" t="s">
        <v>456</v>
      </c>
      <c r="E380" s="12" t="s">
        <v>1601</v>
      </c>
      <c r="F380" s="19" t="s">
        <v>451</v>
      </c>
      <c r="G380" s="19">
        <f t="shared" si="58"/>
        <v>3001000</v>
      </c>
      <c r="H380" s="20">
        <f t="shared" si="58"/>
        <v>3001</v>
      </c>
      <c r="I380" s="20" t="s">
        <v>452</v>
      </c>
      <c r="J380" s="20">
        <f t="shared" si="59"/>
        <v>3000171</v>
      </c>
      <c r="K380" s="20">
        <f t="shared" si="59"/>
        <v>3000</v>
      </c>
      <c r="L380" s="17">
        <f t="shared" si="49"/>
        <v>99.96667777407531</v>
      </c>
    </row>
    <row r="381" spans="1:12" ht="28.5" customHeight="1">
      <c r="A381" s="18" t="s">
        <v>1641</v>
      </c>
      <c r="B381" s="12" t="s">
        <v>395</v>
      </c>
      <c r="C381" s="12" t="s">
        <v>450</v>
      </c>
      <c r="D381" s="12" t="s">
        <v>456</v>
      </c>
      <c r="E381" s="12" t="s">
        <v>1642</v>
      </c>
      <c r="F381" s="21">
        <v>3001000</v>
      </c>
      <c r="G381" s="21">
        <f>F381</f>
        <v>3001000</v>
      </c>
      <c r="H381" s="22">
        <f>ROUND(G381/1000,0)</f>
        <v>3001</v>
      </c>
      <c r="I381" s="22">
        <v>3000171</v>
      </c>
      <c r="J381" s="22">
        <f>I381</f>
        <v>3000171</v>
      </c>
      <c r="K381" s="22">
        <f>ROUND(J381/1000,0)</f>
        <v>3000</v>
      </c>
      <c r="L381" s="17">
        <f t="shared" si="49"/>
        <v>99.96667777407531</v>
      </c>
    </row>
    <row r="382" spans="1:12" ht="28.5" customHeight="1">
      <c r="A382" s="18" t="s">
        <v>77</v>
      </c>
      <c r="B382" s="12" t="s">
        <v>395</v>
      </c>
      <c r="C382" s="12" t="s">
        <v>78</v>
      </c>
      <c r="D382" s="12" t="s">
        <v>1601</v>
      </c>
      <c r="E382" s="12" t="s">
        <v>1601</v>
      </c>
      <c r="F382" s="19" t="s">
        <v>457</v>
      </c>
      <c r="G382" s="19">
        <f>G383+G387+G399+G405</f>
        <v>45939764.6</v>
      </c>
      <c r="H382" s="20">
        <f>H383+H387+H399+H405</f>
        <v>45940</v>
      </c>
      <c r="I382" s="20" t="s">
        <v>458</v>
      </c>
      <c r="J382" s="20">
        <f>J383+J387+J399+J405</f>
        <v>45698982.61</v>
      </c>
      <c r="K382" s="20">
        <f>K383+K387+K399+K405</f>
        <v>45698</v>
      </c>
      <c r="L382" s="17">
        <f t="shared" si="49"/>
        <v>99.47322594688724</v>
      </c>
    </row>
    <row r="383" spans="1:12" ht="83.25" customHeight="1">
      <c r="A383" s="18" t="s">
        <v>459</v>
      </c>
      <c r="B383" s="12" t="s">
        <v>395</v>
      </c>
      <c r="C383" s="12" t="s">
        <v>78</v>
      </c>
      <c r="D383" s="12" t="s">
        <v>460</v>
      </c>
      <c r="E383" s="12" t="s">
        <v>1601</v>
      </c>
      <c r="F383" s="19" t="s">
        <v>461</v>
      </c>
      <c r="G383" s="19">
        <f aca="true" t="shared" si="60" ref="G383:H385">G384</f>
        <v>5390000</v>
      </c>
      <c r="H383" s="20">
        <f t="shared" si="60"/>
        <v>5390</v>
      </c>
      <c r="I383" s="20" t="s">
        <v>462</v>
      </c>
      <c r="J383" s="20">
        <f aca="true" t="shared" si="61" ref="J383:K385">J384</f>
        <v>5389512.99</v>
      </c>
      <c r="K383" s="20">
        <f t="shared" si="61"/>
        <v>5389</v>
      </c>
      <c r="L383" s="17">
        <f t="shared" si="49"/>
        <v>99.98144712430427</v>
      </c>
    </row>
    <row r="384" spans="1:12" ht="111" customHeight="1">
      <c r="A384" s="18" t="s">
        <v>463</v>
      </c>
      <c r="B384" s="12" t="s">
        <v>395</v>
      </c>
      <c r="C384" s="12" t="s">
        <v>78</v>
      </c>
      <c r="D384" s="12" t="s">
        <v>464</v>
      </c>
      <c r="E384" s="12" t="s">
        <v>1601</v>
      </c>
      <c r="F384" s="19" t="s">
        <v>461</v>
      </c>
      <c r="G384" s="19">
        <f t="shared" si="60"/>
        <v>5390000</v>
      </c>
      <c r="H384" s="20">
        <f t="shared" si="60"/>
        <v>5390</v>
      </c>
      <c r="I384" s="20" t="s">
        <v>462</v>
      </c>
      <c r="J384" s="20">
        <f t="shared" si="61"/>
        <v>5389512.99</v>
      </c>
      <c r="K384" s="20">
        <f t="shared" si="61"/>
        <v>5389</v>
      </c>
      <c r="L384" s="17">
        <f t="shared" si="49"/>
        <v>99.98144712430427</v>
      </c>
    </row>
    <row r="385" spans="1:12" ht="42" customHeight="1">
      <c r="A385" s="18" t="s">
        <v>465</v>
      </c>
      <c r="B385" s="12" t="s">
        <v>395</v>
      </c>
      <c r="C385" s="12" t="s">
        <v>78</v>
      </c>
      <c r="D385" s="12" t="s">
        <v>466</v>
      </c>
      <c r="E385" s="12" t="s">
        <v>1601</v>
      </c>
      <c r="F385" s="19" t="s">
        <v>461</v>
      </c>
      <c r="G385" s="19">
        <f t="shared" si="60"/>
        <v>5390000</v>
      </c>
      <c r="H385" s="20">
        <f t="shared" si="60"/>
        <v>5390</v>
      </c>
      <c r="I385" s="20" t="s">
        <v>462</v>
      </c>
      <c r="J385" s="20">
        <f t="shared" si="61"/>
        <v>5389512.99</v>
      </c>
      <c r="K385" s="20">
        <f t="shared" si="61"/>
        <v>5389</v>
      </c>
      <c r="L385" s="17">
        <f t="shared" si="49"/>
        <v>99.98144712430427</v>
      </c>
    </row>
    <row r="386" spans="1:12" ht="56.25" customHeight="1">
      <c r="A386" s="18" t="s">
        <v>1635</v>
      </c>
      <c r="B386" s="12" t="s">
        <v>395</v>
      </c>
      <c r="C386" s="12" t="s">
        <v>78</v>
      </c>
      <c r="D386" s="12" t="s">
        <v>466</v>
      </c>
      <c r="E386" s="12" t="s">
        <v>1636</v>
      </c>
      <c r="F386" s="21">
        <v>5390000</v>
      </c>
      <c r="G386" s="21">
        <f>F386</f>
        <v>5390000</v>
      </c>
      <c r="H386" s="22">
        <f>ROUND(G386/1000,0)</f>
        <v>5390</v>
      </c>
      <c r="I386" s="22">
        <v>5389512.99</v>
      </c>
      <c r="J386" s="22">
        <f>I386</f>
        <v>5389512.99</v>
      </c>
      <c r="K386" s="22">
        <f>ROUND(J386/1000,0)-1</f>
        <v>5389</v>
      </c>
      <c r="L386" s="17">
        <f t="shared" si="49"/>
        <v>99.98144712430427</v>
      </c>
    </row>
    <row r="387" spans="1:12" ht="56.25" customHeight="1">
      <c r="A387" s="18" t="s">
        <v>81</v>
      </c>
      <c r="B387" s="12" t="s">
        <v>395</v>
      </c>
      <c r="C387" s="12" t="s">
        <v>78</v>
      </c>
      <c r="D387" s="12" t="s">
        <v>82</v>
      </c>
      <c r="E387" s="12" t="s">
        <v>1601</v>
      </c>
      <c r="F387" s="19" t="s">
        <v>467</v>
      </c>
      <c r="G387" s="19">
        <f>G388+G393+G396</f>
        <v>5342100</v>
      </c>
      <c r="H387" s="20">
        <f>H388+H393+H396</f>
        <v>5342</v>
      </c>
      <c r="I387" s="20" t="s">
        <v>468</v>
      </c>
      <c r="J387" s="20">
        <f>J388+J393+J396</f>
        <v>5221805.0200000005</v>
      </c>
      <c r="K387" s="20">
        <f>K388+K393+K396</f>
        <v>5222</v>
      </c>
      <c r="L387" s="17">
        <f t="shared" si="49"/>
        <v>97.75365031823287</v>
      </c>
    </row>
    <row r="388" spans="1:12" ht="96.75" customHeight="1">
      <c r="A388" s="18" t="s">
        <v>83</v>
      </c>
      <c r="B388" s="12" t="s">
        <v>395</v>
      </c>
      <c r="C388" s="12" t="s">
        <v>78</v>
      </c>
      <c r="D388" s="12" t="s">
        <v>84</v>
      </c>
      <c r="E388" s="12" t="s">
        <v>1601</v>
      </c>
      <c r="F388" s="19" t="s">
        <v>469</v>
      </c>
      <c r="G388" s="19">
        <f>G389+G391</f>
        <v>3696200</v>
      </c>
      <c r="H388" s="20">
        <f>H389+H391</f>
        <v>3696</v>
      </c>
      <c r="I388" s="20" t="s">
        <v>470</v>
      </c>
      <c r="J388" s="20">
        <f>J389+J391</f>
        <v>3576645.91</v>
      </c>
      <c r="K388" s="20">
        <f>K389+K391</f>
        <v>3577</v>
      </c>
      <c r="L388" s="17">
        <f t="shared" si="49"/>
        <v>96.78030303030303</v>
      </c>
    </row>
    <row r="389" spans="1:12" ht="138" customHeight="1">
      <c r="A389" s="18" t="s">
        <v>471</v>
      </c>
      <c r="B389" s="12" t="s">
        <v>395</v>
      </c>
      <c r="C389" s="12" t="s">
        <v>78</v>
      </c>
      <c r="D389" s="12" t="s">
        <v>472</v>
      </c>
      <c r="E389" s="12" t="s">
        <v>1601</v>
      </c>
      <c r="F389" s="19" t="s">
        <v>473</v>
      </c>
      <c r="G389" s="19">
        <f>G390</f>
        <v>1593000</v>
      </c>
      <c r="H389" s="20">
        <f>H390</f>
        <v>1593</v>
      </c>
      <c r="I389" s="20" t="s">
        <v>474</v>
      </c>
      <c r="J389" s="20">
        <f>J390</f>
        <v>1473524.86</v>
      </c>
      <c r="K389" s="20">
        <f>K390</f>
        <v>1474</v>
      </c>
      <c r="L389" s="17">
        <f t="shared" si="49"/>
        <v>92.52981795354677</v>
      </c>
    </row>
    <row r="390" spans="1:12" ht="56.25" customHeight="1">
      <c r="A390" s="18" t="s">
        <v>1635</v>
      </c>
      <c r="B390" s="12" t="s">
        <v>395</v>
      </c>
      <c r="C390" s="12" t="s">
        <v>78</v>
      </c>
      <c r="D390" s="12" t="s">
        <v>472</v>
      </c>
      <c r="E390" s="12" t="s">
        <v>1636</v>
      </c>
      <c r="F390" s="21">
        <v>1593000</v>
      </c>
      <c r="G390" s="21">
        <f>F390</f>
        <v>1593000</v>
      </c>
      <c r="H390" s="22">
        <f>ROUND(G390/1000,0)</f>
        <v>1593</v>
      </c>
      <c r="I390" s="22">
        <v>1473524.86</v>
      </c>
      <c r="J390" s="22">
        <f>I390</f>
        <v>1473524.86</v>
      </c>
      <c r="K390" s="22">
        <f>ROUND(J390/1000,0)</f>
        <v>1474</v>
      </c>
      <c r="L390" s="17">
        <f aca="true" t="shared" si="62" ref="L390:L453">K390/H390*100</f>
        <v>92.52981795354677</v>
      </c>
    </row>
    <row r="391" spans="1:12" ht="28.5" customHeight="1">
      <c r="A391" s="18" t="s">
        <v>85</v>
      </c>
      <c r="B391" s="12" t="s">
        <v>395</v>
      </c>
      <c r="C391" s="12" t="s">
        <v>78</v>
      </c>
      <c r="D391" s="12" t="s">
        <v>86</v>
      </c>
      <c r="E391" s="12" t="s">
        <v>1601</v>
      </c>
      <c r="F391" s="19" t="s">
        <v>475</v>
      </c>
      <c r="G391" s="19">
        <f>G392</f>
        <v>2103200</v>
      </c>
      <c r="H391" s="20">
        <f>H392</f>
        <v>2103</v>
      </c>
      <c r="I391" s="20" t="s">
        <v>476</v>
      </c>
      <c r="J391" s="20">
        <f>J392</f>
        <v>2103121.05</v>
      </c>
      <c r="K391" s="20">
        <f>K392</f>
        <v>2103</v>
      </c>
      <c r="L391" s="17">
        <f t="shared" si="62"/>
        <v>100</v>
      </c>
    </row>
    <row r="392" spans="1:12" ht="56.25" customHeight="1">
      <c r="A392" s="18" t="s">
        <v>1635</v>
      </c>
      <c r="B392" s="12" t="s">
        <v>395</v>
      </c>
      <c r="C392" s="12" t="s">
        <v>78</v>
      </c>
      <c r="D392" s="12" t="s">
        <v>86</v>
      </c>
      <c r="E392" s="12" t="s">
        <v>1636</v>
      </c>
      <c r="F392" s="21">
        <v>2103200</v>
      </c>
      <c r="G392" s="21">
        <f>F392</f>
        <v>2103200</v>
      </c>
      <c r="H392" s="22">
        <f>ROUND(G392/1000,0)</f>
        <v>2103</v>
      </c>
      <c r="I392" s="22">
        <v>2103121.05</v>
      </c>
      <c r="J392" s="22">
        <f>I392</f>
        <v>2103121.05</v>
      </c>
      <c r="K392" s="22">
        <f>ROUND(J392/1000,0)</f>
        <v>2103</v>
      </c>
      <c r="L392" s="17">
        <f t="shared" si="62"/>
        <v>100</v>
      </c>
    </row>
    <row r="393" spans="1:12" ht="124.5" customHeight="1">
      <c r="A393" s="18" t="s">
        <v>93</v>
      </c>
      <c r="B393" s="12" t="s">
        <v>395</v>
      </c>
      <c r="C393" s="12" t="s">
        <v>78</v>
      </c>
      <c r="D393" s="12" t="s">
        <v>94</v>
      </c>
      <c r="E393" s="12" t="s">
        <v>1601</v>
      </c>
      <c r="F393" s="19" t="s">
        <v>477</v>
      </c>
      <c r="G393" s="19">
        <f>G394</f>
        <v>1545900</v>
      </c>
      <c r="H393" s="20">
        <f>H394</f>
        <v>1546</v>
      </c>
      <c r="I393" s="20" t="s">
        <v>478</v>
      </c>
      <c r="J393" s="20">
        <f>J394</f>
        <v>1545160.11</v>
      </c>
      <c r="K393" s="20">
        <f>K394</f>
        <v>1545</v>
      </c>
      <c r="L393" s="17">
        <f t="shared" si="62"/>
        <v>99.9353169469599</v>
      </c>
    </row>
    <row r="394" spans="1:12" ht="28.5" customHeight="1">
      <c r="A394" s="18" t="s">
        <v>101</v>
      </c>
      <c r="B394" s="12" t="s">
        <v>395</v>
      </c>
      <c r="C394" s="12" t="s">
        <v>78</v>
      </c>
      <c r="D394" s="12" t="s">
        <v>102</v>
      </c>
      <c r="E394" s="12" t="s">
        <v>1601</v>
      </c>
      <c r="F394" s="19" t="s">
        <v>477</v>
      </c>
      <c r="G394" s="19">
        <f>G395</f>
        <v>1545900</v>
      </c>
      <c r="H394" s="20">
        <f>H395</f>
        <v>1546</v>
      </c>
      <c r="I394" s="20" t="s">
        <v>478</v>
      </c>
      <c r="J394" s="20">
        <f>J395</f>
        <v>1545160.11</v>
      </c>
      <c r="K394" s="20">
        <f>K395</f>
        <v>1545</v>
      </c>
      <c r="L394" s="17">
        <f t="shared" si="62"/>
        <v>99.9353169469599</v>
      </c>
    </row>
    <row r="395" spans="1:12" ht="56.25" customHeight="1">
      <c r="A395" s="18" t="s">
        <v>1635</v>
      </c>
      <c r="B395" s="12" t="s">
        <v>395</v>
      </c>
      <c r="C395" s="12" t="s">
        <v>78</v>
      </c>
      <c r="D395" s="12" t="s">
        <v>102</v>
      </c>
      <c r="E395" s="12" t="s">
        <v>1636</v>
      </c>
      <c r="F395" s="21">
        <v>1545900</v>
      </c>
      <c r="G395" s="21">
        <f>F395</f>
        <v>1545900</v>
      </c>
      <c r="H395" s="22">
        <f>ROUND(G395/1000,0)</f>
        <v>1546</v>
      </c>
      <c r="I395" s="22">
        <v>1545160.11</v>
      </c>
      <c r="J395" s="22">
        <f>I395</f>
        <v>1545160.11</v>
      </c>
      <c r="K395" s="22">
        <f>ROUND(J395/1000,0)</f>
        <v>1545</v>
      </c>
      <c r="L395" s="17">
        <f t="shared" si="62"/>
        <v>99.9353169469599</v>
      </c>
    </row>
    <row r="396" spans="1:12" ht="138" customHeight="1">
      <c r="A396" s="18" t="s">
        <v>105</v>
      </c>
      <c r="B396" s="12" t="s">
        <v>395</v>
      </c>
      <c r="C396" s="12" t="s">
        <v>78</v>
      </c>
      <c r="D396" s="12" t="s">
        <v>106</v>
      </c>
      <c r="E396" s="12" t="s">
        <v>1601</v>
      </c>
      <c r="F396" s="19" t="s">
        <v>479</v>
      </c>
      <c r="G396" s="19">
        <f>G397</f>
        <v>100000</v>
      </c>
      <c r="H396" s="20">
        <f>H397</f>
        <v>100</v>
      </c>
      <c r="I396" s="20" t="s">
        <v>480</v>
      </c>
      <c r="J396" s="20">
        <f>J397</f>
        <v>99999</v>
      </c>
      <c r="K396" s="20">
        <f>K397</f>
        <v>100</v>
      </c>
      <c r="L396" s="17">
        <f t="shared" si="62"/>
        <v>100</v>
      </c>
    </row>
    <row r="397" spans="1:12" ht="28.5" customHeight="1">
      <c r="A397" s="18" t="s">
        <v>85</v>
      </c>
      <c r="B397" s="12" t="s">
        <v>395</v>
      </c>
      <c r="C397" s="12" t="s">
        <v>78</v>
      </c>
      <c r="D397" s="12" t="s">
        <v>109</v>
      </c>
      <c r="E397" s="12" t="s">
        <v>1601</v>
      </c>
      <c r="F397" s="19" t="s">
        <v>479</v>
      </c>
      <c r="G397" s="19">
        <f>G398</f>
        <v>100000</v>
      </c>
      <c r="H397" s="20">
        <f>H398</f>
        <v>100</v>
      </c>
      <c r="I397" s="20" t="s">
        <v>480</v>
      </c>
      <c r="J397" s="20">
        <f>J398</f>
        <v>99999</v>
      </c>
      <c r="K397" s="20">
        <f>K398</f>
        <v>100</v>
      </c>
      <c r="L397" s="17">
        <f t="shared" si="62"/>
        <v>100</v>
      </c>
    </row>
    <row r="398" spans="1:12" ht="56.25" customHeight="1">
      <c r="A398" s="18" t="s">
        <v>1635</v>
      </c>
      <c r="B398" s="12" t="s">
        <v>395</v>
      </c>
      <c r="C398" s="12" t="s">
        <v>78</v>
      </c>
      <c r="D398" s="12" t="s">
        <v>109</v>
      </c>
      <c r="E398" s="12" t="s">
        <v>1636</v>
      </c>
      <c r="F398" s="21">
        <v>100000</v>
      </c>
      <c r="G398" s="21">
        <f>F398</f>
        <v>100000</v>
      </c>
      <c r="H398" s="22">
        <f>ROUND(G398/1000,0)</f>
        <v>100</v>
      </c>
      <c r="I398" s="22">
        <v>99999</v>
      </c>
      <c r="J398" s="22">
        <f>I398</f>
        <v>99999</v>
      </c>
      <c r="K398" s="22">
        <f>ROUND(J398/1000,0)</f>
        <v>100</v>
      </c>
      <c r="L398" s="17">
        <f t="shared" si="62"/>
        <v>100</v>
      </c>
    </row>
    <row r="399" spans="1:12" ht="69.75" customHeight="1">
      <c r="A399" s="18" t="s">
        <v>481</v>
      </c>
      <c r="B399" s="12" t="s">
        <v>395</v>
      </c>
      <c r="C399" s="12" t="s">
        <v>78</v>
      </c>
      <c r="D399" s="12" t="s">
        <v>482</v>
      </c>
      <c r="E399" s="12" t="s">
        <v>1601</v>
      </c>
      <c r="F399" s="19" t="s">
        <v>483</v>
      </c>
      <c r="G399" s="19">
        <f>G400</f>
        <v>35087664.6</v>
      </c>
      <c r="H399" s="20">
        <f>H400</f>
        <v>35088</v>
      </c>
      <c r="I399" s="20" t="s">
        <v>483</v>
      </c>
      <c r="J399" s="20">
        <f>J400</f>
        <v>35087664.6</v>
      </c>
      <c r="K399" s="20">
        <f>K400</f>
        <v>35087</v>
      </c>
      <c r="L399" s="17">
        <f t="shared" si="62"/>
        <v>99.99715002279981</v>
      </c>
    </row>
    <row r="400" spans="1:12" ht="138" customHeight="1">
      <c r="A400" s="18" t="s">
        <v>484</v>
      </c>
      <c r="B400" s="12" t="s">
        <v>395</v>
      </c>
      <c r="C400" s="12" t="s">
        <v>78</v>
      </c>
      <c r="D400" s="12" t="s">
        <v>485</v>
      </c>
      <c r="E400" s="12" t="s">
        <v>1601</v>
      </c>
      <c r="F400" s="19" t="s">
        <v>483</v>
      </c>
      <c r="G400" s="19">
        <f>G401+G403</f>
        <v>35087664.6</v>
      </c>
      <c r="H400" s="20">
        <f>H401+H403</f>
        <v>35088</v>
      </c>
      <c r="I400" s="20" t="s">
        <v>483</v>
      </c>
      <c r="J400" s="20">
        <f>J401+J403</f>
        <v>35087664.6</v>
      </c>
      <c r="K400" s="20">
        <f>K401+K403</f>
        <v>35087</v>
      </c>
      <c r="L400" s="17">
        <f t="shared" si="62"/>
        <v>99.99715002279981</v>
      </c>
    </row>
    <row r="401" spans="1:12" ht="28.5" customHeight="1">
      <c r="A401" s="18" t="s">
        <v>486</v>
      </c>
      <c r="B401" s="12" t="s">
        <v>395</v>
      </c>
      <c r="C401" s="12" t="s">
        <v>78</v>
      </c>
      <c r="D401" s="12" t="s">
        <v>487</v>
      </c>
      <c r="E401" s="12" t="s">
        <v>1601</v>
      </c>
      <c r="F401" s="19" t="s">
        <v>488</v>
      </c>
      <c r="G401" s="19">
        <f>G402</f>
        <v>30350.56</v>
      </c>
      <c r="H401" s="20">
        <f>H402</f>
        <v>30</v>
      </c>
      <c r="I401" s="20" t="s">
        <v>488</v>
      </c>
      <c r="J401" s="20">
        <f>J402</f>
        <v>30350.56</v>
      </c>
      <c r="K401" s="20">
        <f>K402</f>
        <v>30</v>
      </c>
      <c r="L401" s="17">
        <f t="shared" si="62"/>
        <v>100</v>
      </c>
    </row>
    <row r="402" spans="1:12" ht="56.25" customHeight="1">
      <c r="A402" s="18" t="s">
        <v>1635</v>
      </c>
      <c r="B402" s="12" t="s">
        <v>395</v>
      </c>
      <c r="C402" s="12" t="s">
        <v>78</v>
      </c>
      <c r="D402" s="12" t="s">
        <v>487</v>
      </c>
      <c r="E402" s="12" t="s">
        <v>1636</v>
      </c>
      <c r="F402" s="21">
        <v>30350.56</v>
      </c>
      <c r="G402" s="21">
        <f>F402</f>
        <v>30350.56</v>
      </c>
      <c r="H402" s="22">
        <f>ROUND(G402/1000,0)</f>
        <v>30</v>
      </c>
      <c r="I402" s="22">
        <v>30350.56</v>
      </c>
      <c r="J402" s="22">
        <f>I402</f>
        <v>30350.56</v>
      </c>
      <c r="K402" s="22">
        <f>ROUND(J402/1000,0)</f>
        <v>30</v>
      </c>
      <c r="L402" s="17">
        <f t="shared" si="62"/>
        <v>100</v>
      </c>
    </row>
    <row r="403" spans="1:12" ht="28.5" customHeight="1">
      <c r="A403" s="18" t="s">
        <v>489</v>
      </c>
      <c r="B403" s="12" t="s">
        <v>395</v>
      </c>
      <c r="C403" s="12" t="s">
        <v>78</v>
      </c>
      <c r="D403" s="12" t="s">
        <v>490</v>
      </c>
      <c r="E403" s="12" t="s">
        <v>1601</v>
      </c>
      <c r="F403" s="19" t="s">
        <v>491</v>
      </c>
      <c r="G403" s="19">
        <f>G404</f>
        <v>35057314.04</v>
      </c>
      <c r="H403" s="20">
        <f>H404</f>
        <v>35058</v>
      </c>
      <c r="I403" s="20" t="s">
        <v>491</v>
      </c>
      <c r="J403" s="20">
        <f>J404</f>
        <v>35057314.04</v>
      </c>
      <c r="K403" s="20">
        <f>K404</f>
        <v>35057</v>
      </c>
      <c r="L403" s="17">
        <f t="shared" si="62"/>
        <v>99.99714758400366</v>
      </c>
    </row>
    <row r="404" spans="1:12" ht="56.25" customHeight="1">
      <c r="A404" s="18" t="s">
        <v>1635</v>
      </c>
      <c r="B404" s="12" t="s">
        <v>395</v>
      </c>
      <c r="C404" s="12" t="s">
        <v>78</v>
      </c>
      <c r="D404" s="12" t="s">
        <v>490</v>
      </c>
      <c r="E404" s="12" t="s">
        <v>1636</v>
      </c>
      <c r="F404" s="21">
        <v>35057314.04</v>
      </c>
      <c r="G404" s="21">
        <f>F404</f>
        <v>35057314.04</v>
      </c>
      <c r="H404" s="22">
        <f>ROUND(G404/1000,0)+1</f>
        <v>35058</v>
      </c>
      <c r="I404" s="22">
        <v>35057314.04</v>
      </c>
      <c r="J404" s="22">
        <f>I404</f>
        <v>35057314.04</v>
      </c>
      <c r="K404" s="22">
        <f>ROUND(J404/1000,0)</f>
        <v>35057</v>
      </c>
      <c r="L404" s="17">
        <f t="shared" si="62"/>
        <v>99.99714758400366</v>
      </c>
    </row>
    <row r="405" spans="1:12" ht="15" customHeight="1">
      <c r="A405" s="18" t="s">
        <v>56</v>
      </c>
      <c r="B405" s="12" t="s">
        <v>395</v>
      </c>
      <c r="C405" s="12" t="s">
        <v>78</v>
      </c>
      <c r="D405" s="12" t="s">
        <v>57</v>
      </c>
      <c r="E405" s="12" t="s">
        <v>1601</v>
      </c>
      <c r="F405" s="19" t="s">
        <v>492</v>
      </c>
      <c r="G405" s="19">
        <f aca="true" t="shared" si="63" ref="G405:H407">G406</f>
        <v>120000</v>
      </c>
      <c r="H405" s="20">
        <f t="shared" si="63"/>
        <v>120</v>
      </c>
      <c r="I405" s="20" t="s">
        <v>1689</v>
      </c>
      <c r="J405" s="20">
        <f aca="true" t="shared" si="64" ref="J405:K407">J406</f>
        <v>0</v>
      </c>
      <c r="K405" s="20">
        <f t="shared" si="64"/>
        <v>0</v>
      </c>
      <c r="L405" s="17">
        <f t="shared" si="62"/>
        <v>0</v>
      </c>
    </row>
    <row r="406" spans="1:12" ht="15" customHeight="1">
      <c r="A406" s="18" t="s">
        <v>56</v>
      </c>
      <c r="B406" s="12" t="s">
        <v>395</v>
      </c>
      <c r="C406" s="12" t="s">
        <v>78</v>
      </c>
      <c r="D406" s="12" t="s">
        <v>59</v>
      </c>
      <c r="E406" s="12" t="s">
        <v>1601</v>
      </c>
      <c r="F406" s="19" t="s">
        <v>492</v>
      </c>
      <c r="G406" s="19">
        <f t="shared" si="63"/>
        <v>120000</v>
      </c>
      <c r="H406" s="20">
        <f t="shared" si="63"/>
        <v>120</v>
      </c>
      <c r="I406" s="20" t="s">
        <v>1689</v>
      </c>
      <c r="J406" s="20">
        <f t="shared" si="64"/>
        <v>0</v>
      </c>
      <c r="K406" s="20">
        <f t="shared" si="64"/>
        <v>0</v>
      </c>
      <c r="L406" s="17">
        <f t="shared" si="62"/>
        <v>0</v>
      </c>
    </row>
    <row r="407" spans="1:12" ht="28.5" customHeight="1">
      <c r="A407" s="18" t="s">
        <v>1656</v>
      </c>
      <c r="B407" s="12" t="s">
        <v>395</v>
      </c>
      <c r="C407" s="12" t="s">
        <v>78</v>
      </c>
      <c r="D407" s="12" t="s">
        <v>60</v>
      </c>
      <c r="E407" s="12" t="s">
        <v>1601</v>
      </c>
      <c r="F407" s="19" t="s">
        <v>492</v>
      </c>
      <c r="G407" s="19">
        <f t="shared" si="63"/>
        <v>120000</v>
      </c>
      <c r="H407" s="20">
        <f t="shared" si="63"/>
        <v>120</v>
      </c>
      <c r="I407" s="20" t="s">
        <v>1689</v>
      </c>
      <c r="J407" s="20">
        <f t="shared" si="64"/>
        <v>0</v>
      </c>
      <c r="K407" s="20">
        <f t="shared" si="64"/>
        <v>0</v>
      </c>
      <c r="L407" s="17">
        <f t="shared" si="62"/>
        <v>0</v>
      </c>
    </row>
    <row r="408" spans="1:12" ht="56.25" customHeight="1">
      <c r="A408" s="18" t="s">
        <v>1635</v>
      </c>
      <c r="B408" s="12" t="s">
        <v>395</v>
      </c>
      <c r="C408" s="12" t="s">
        <v>78</v>
      </c>
      <c r="D408" s="12" t="s">
        <v>60</v>
      </c>
      <c r="E408" s="12" t="s">
        <v>1636</v>
      </c>
      <c r="F408" s="21">
        <v>120000</v>
      </c>
      <c r="G408" s="21">
        <f>F408</f>
        <v>120000</v>
      </c>
      <c r="H408" s="22">
        <f>ROUND(G408/1000,0)</f>
        <v>120</v>
      </c>
      <c r="I408" s="22">
        <v>0</v>
      </c>
      <c r="J408" s="22">
        <f>I408</f>
        <v>0</v>
      </c>
      <c r="K408" s="22">
        <f>ROUND(J408/1000,0)</f>
        <v>0</v>
      </c>
      <c r="L408" s="17">
        <f t="shared" si="62"/>
        <v>0</v>
      </c>
    </row>
    <row r="409" spans="1:12" ht="15" customHeight="1">
      <c r="A409" s="18" t="s">
        <v>303</v>
      </c>
      <c r="B409" s="12" t="s">
        <v>395</v>
      </c>
      <c r="C409" s="12" t="s">
        <v>304</v>
      </c>
      <c r="D409" s="12" t="s">
        <v>1601</v>
      </c>
      <c r="E409" s="12" t="s">
        <v>1601</v>
      </c>
      <c r="F409" s="19" t="s">
        <v>493</v>
      </c>
      <c r="G409" s="19">
        <f>G410+G414</f>
        <v>147000</v>
      </c>
      <c r="H409" s="20">
        <f>H410+H414</f>
        <v>147</v>
      </c>
      <c r="I409" s="20" t="s">
        <v>494</v>
      </c>
      <c r="J409" s="20">
        <f>J410+J414</f>
        <v>146798.3</v>
      </c>
      <c r="K409" s="20">
        <f>K410+K414</f>
        <v>147</v>
      </c>
      <c r="L409" s="17">
        <f t="shared" si="62"/>
        <v>100</v>
      </c>
    </row>
    <row r="410" spans="1:12" ht="56.25" customHeight="1">
      <c r="A410" s="18" t="s">
        <v>217</v>
      </c>
      <c r="B410" s="12" t="s">
        <v>395</v>
      </c>
      <c r="C410" s="12" t="s">
        <v>304</v>
      </c>
      <c r="D410" s="12" t="s">
        <v>218</v>
      </c>
      <c r="E410" s="12" t="s">
        <v>1601</v>
      </c>
      <c r="F410" s="19" t="s">
        <v>495</v>
      </c>
      <c r="G410" s="19">
        <f aca="true" t="shared" si="65" ref="G410:H412">G411</f>
        <v>98000</v>
      </c>
      <c r="H410" s="20">
        <f t="shared" si="65"/>
        <v>98</v>
      </c>
      <c r="I410" s="20" t="s">
        <v>496</v>
      </c>
      <c r="J410" s="20">
        <f aca="true" t="shared" si="66" ref="J410:K412">J411</f>
        <v>97798.3</v>
      </c>
      <c r="K410" s="20">
        <f t="shared" si="66"/>
        <v>98</v>
      </c>
      <c r="L410" s="17">
        <f t="shared" si="62"/>
        <v>100</v>
      </c>
    </row>
    <row r="411" spans="1:12" ht="83.25" customHeight="1">
      <c r="A411" s="18" t="s">
        <v>330</v>
      </c>
      <c r="B411" s="12" t="s">
        <v>395</v>
      </c>
      <c r="C411" s="12" t="s">
        <v>304</v>
      </c>
      <c r="D411" s="12" t="s">
        <v>331</v>
      </c>
      <c r="E411" s="12" t="s">
        <v>1601</v>
      </c>
      <c r="F411" s="19" t="s">
        <v>495</v>
      </c>
      <c r="G411" s="19">
        <f t="shared" si="65"/>
        <v>98000</v>
      </c>
      <c r="H411" s="20">
        <f t="shared" si="65"/>
        <v>98</v>
      </c>
      <c r="I411" s="20" t="s">
        <v>496</v>
      </c>
      <c r="J411" s="20">
        <f t="shared" si="66"/>
        <v>97798.3</v>
      </c>
      <c r="K411" s="20">
        <f t="shared" si="66"/>
        <v>98</v>
      </c>
      <c r="L411" s="17">
        <f t="shared" si="62"/>
        <v>100</v>
      </c>
    </row>
    <row r="412" spans="1:12" ht="28.5" customHeight="1">
      <c r="A412" s="18" t="s">
        <v>334</v>
      </c>
      <c r="B412" s="12" t="s">
        <v>395</v>
      </c>
      <c r="C412" s="12" t="s">
        <v>304</v>
      </c>
      <c r="D412" s="12" t="s">
        <v>335</v>
      </c>
      <c r="E412" s="12" t="s">
        <v>1601</v>
      </c>
      <c r="F412" s="19" t="s">
        <v>495</v>
      </c>
      <c r="G412" s="19">
        <f t="shared" si="65"/>
        <v>98000</v>
      </c>
      <c r="H412" s="20">
        <f t="shared" si="65"/>
        <v>98</v>
      </c>
      <c r="I412" s="20" t="s">
        <v>496</v>
      </c>
      <c r="J412" s="20">
        <f t="shared" si="66"/>
        <v>97798.3</v>
      </c>
      <c r="K412" s="20">
        <f t="shared" si="66"/>
        <v>98</v>
      </c>
      <c r="L412" s="17">
        <f t="shared" si="62"/>
        <v>100</v>
      </c>
    </row>
    <row r="413" spans="1:12" ht="56.25" customHeight="1">
      <c r="A413" s="18" t="s">
        <v>1635</v>
      </c>
      <c r="B413" s="12" t="s">
        <v>395</v>
      </c>
      <c r="C413" s="12" t="s">
        <v>304</v>
      </c>
      <c r="D413" s="12" t="s">
        <v>335</v>
      </c>
      <c r="E413" s="12" t="s">
        <v>1636</v>
      </c>
      <c r="F413" s="21">
        <v>98000</v>
      </c>
      <c r="G413" s="21">
        <f>F413</f>
        <v>98000</v>
      </c>
      <c r="H413" s="22">
        <f>ROUND(G413/1000,0)</f>
        <v>98</v>
      </c>
      <c r="I413" s="22">
        <v>97798.3</v>
      </c>
      <c r="J413" s="22">
        <f>I413</f>
        <v>97798.3</v>
      </c>
      <c r="K413" s="22">
        <f>ROUND(J413/1000,0)</f>
        <v>98</v>
      </c>
      <c r="L413" s="17">
        <f t="shared" si="62"/>
        <v>100</v>
      </c>
    </row>
    <row r="414" spans="1:12" ht="56.25" customHeight="1">
      <c r="A414" s="18" t="s">
        <v>12</v>
      </c>
      <c r="B414" s="12" t="s">
        <v>395</v>
      </c>
      <c r="C414" s="12" t="s">
        <v>304</v>
      </c>
      <c r="D414" s="12" t="s">
        <v>13</v>
      </c>
      <c r="E414" s="12" t="s">
        <v>1601</v>
      </c>
      <c r="F414" s="19" t="s">
        <v>497</v>
      </c>
      <c r="G414" s="19">
        <f aca="true" t="shared" si="67" ref="G414:H416">G415</f>
        <v>49000</v>
      </c>
      <c r="H414" s="20">
        <f t="shared" si="67"/>
        <v>49</v>
      </c>
      <c r="I414" s="20" t="s">
        <v>497</v>
      </c>
      <c r="J414" s="20">
        <f aca="true" t="shared" si="68" ref="J414:K416">J415</f>
        <v>49000</v>
      </c>
      <c r="K414" s="20">
        <f t="shared" si="68"/>
        <v>49</v>
      </c>
      <c r="L414" s="17">
        <f t="shared" si="62"/>
        <v>100</v>
      </c>
    </row>
    <row r="415" spans="1:12" ht="83.25" customHeight="1">
      <c r="A415" s="18" t="s">
        <v>146</v>
      </c>
      <c r="B415" s="12" t="s">
        <v>395</v>
      </c>
      <c r="C415" s="12" t="s">
        <v>304</v>
      </c>
      <c r="D415" s="12" t="s">
        <v>147</v>
      </c>
      <c r="E415" s="12" t="s">
        <v>1601</v>
      </c>
      <c r="F415" s="19" t="s">
        <v>497</v>
      </c>
      <c r="G415" s="19">
        <f t="shared" si="67"/>
        <v>49000</v>
      </c>
      <c r="H415" s="20">
        <f t="shared" si="67"/>
        <v>49</v>
      </c>
      <c r="I415" s="20" t="s">
        <v>497</v>
      </c>
      <c r="J415" s="20">
        <f t="shared" si="68"/>
        <v>49000</v>
      </c>
      <c r="K415" s="20">
        <f t="shared" si="68"/>
        <v>49</v>
      </c>
      <c r="L415" s="17">
        <f t="shared" si="62"/>
        <v>100</v>
      </c>
    </row>
    <row r="416" spans="1:12" ht="28.5" customHeight="1">
      <c r="A416" s="18" t="s">
        <v>148</v>
      </c>
      <c r="B416" s="12" t="s">
        <v>395</v>
      </c>
      <c r="C416" s="12" t="s">
        <v>304</v>
      </c>
      <c r="D416" s="12" t="s">
        <v>149</v>
      </c>
      <c r="E416" s="12" t="s">
        <v>1601</v>
      </c>
      <c r="F416" s="19" t="s">
        <v>497</v>
      </c>
      <c r="G416" s="19">
        <f t="shared" si="67"/>
        <v>49000</v>
      </c>
      <c r="H416" s="20">
        <f t="shared" si="67"/>
        <v>49</v>
      </c>
      <c r="I416" s="20" t="s">
        <v>497</v>
      </c>
      <c r="J416" s="20">
        <f t="shared" si="68"/>
        <v>49000</v>
      </c>
      <c r="K416" s="20">
        <f t="shared" si="68"/>
        <v>49</v>
      </c>
      <c r="L416" s="17">
        <f t="shared" si="62"/>
        <v>100</v>
      </c>
    </row>
    <row r="417" spans="1:12" ht="56.25" customHeight="1">
      <c r="A417" s="18" t="s">
        <v>1635</v>
      </c>
      <c r="B417" s="12" t="s">
        <v>395</v>
      </c>
      <c r="C417" s="12" t="s">
        <v>304</v>
      </c>
      <c r="D417" s="12" t="s">
        <v>149</v>
      </c>
      <c r="E417" s="12" t="s">
        <v>1636</v>
      </c>
      <c r="F417" s="21">
        <v>49000</v>
      </c>
      <c r="G417" s="21">
        <f>F417</f>
        <v>49000</v>
      </c>
      <c r="H417" s="22">
        <f>ROUND(G417/1000,0)</f>
        <v>49</v>
      </c>
      <c r="I417" s="22">
        <v>49000</v>
      </c>
      <c r="J417" s="22">
        <f>I417</f>
        <v>49000</v>
      </c>
      <c r="K417" s="22">
        <f>ROUND(J417/1000,0)</f>
        <v>49</v>
      </c>
      <c r="L417" s="17">
        <f t="shared" si="62"/>
        <v>100</v>
      </c>
    </row>
    <row r="418" spans="1:12" ht="28.5" customHeight="1">
      <c r="A418" s="18" t="s">
        <v>141</v>
      </c>
      <c r="B418" s="12" t="s">
        <v>395</v>
      </c>
      <c r="C418" s="12" t="s">
        <v>142</v>
      </c>
      <c r="D418" s="12" t="s">
        <v>1601</v>
      </c>
      <c r="E418" s="12" t="s">
        <v>1601</v>
      </c>
      <c r="F418" s="19" t="s">
        <v>498</v>
      </c>
      <c r="G418" s="19">
        <f aca="true" t="shared" si="69" ref="G418:H421">G419</f>
        <v>193000</v>
      </c>
      <c r="H418" s="20">
        <f t="shared" si="69"/>
        <v>193</v>
      </c>
      <c r="I418" s="20" t="s">
        <v>499</v>
      </c>
      <c r="J418" s="20">
        <f aca="true" t="shared" si="70" ref="J418:K421">J419</f>
        <v>192999.99</v>
      </c>
      <c r="K418" s="20">
        <f t="shared" si="70"/>
        <v>193</v>
      </c>
      <c r="L418" s="17">
        <f t="shared" si="62"/>
        <v>100</v>
      </c>
    </row>
    <row r="419" spans="1:12" ht="42" customHeight="1">
      <c r="A419" s="18" t="s">
        <v>118</v>
      </c>
      <c r="B419" s="12" t="s">
        <v>395</v>
      </c>
      <c r="C419" s="12" t="s">
        <v>142</v>
      </c>
      <c r="D419" s="12" t="s">
        <v>119</v>
      </c>
      <c r="E419" s="12" t="s">
        <v>1601</v>
      </c>
      <c r="F419" s="19" t="s">
        <v>498</v>
      </c>
      <c r="G419" s="19">
        <f t="shared" si="69"/>
        <v>193000</v>
      </c>
      <c r="H419" s="20">
        <f t="shared" si="69"/>
        <v>193</v>
      </c>
      <c r="I419" s="20" t="s">
        <v>499</v>
      </c>
      <c r="J419" s="20">
        <f t="shared" si="70"/>
        <v>192999.99</v>
      </c>
      <c r="K419" s="20">
        <f t="shared" si="70"/>
        <v>193</v>
      </c>
      <c r="L419" s="17">
        <f t="shared" si="62"/>
        <v>100</v>
      </c>
    </row>
    <row r="420" spans="1:12" ht="69.75" customHeight="1">
      <c r="A420" s="18" t="s">
        <v>120</v>
      </c>
      <c r="B420" s="12" t="s">
        <v>395</v>
      </c>
      <c r="C420" s="12" t="s">
        <v>142</v>
      </c>
      <c r="D420" s="12" t="s">
        <v>121</v>
      </c>
      <c r="E420" s="12" t="s">
        <v>1601</v>
      </c>
      <c r="F420" s="19" t="s">
        <v>498</v>
      </c>
      <c r="G420" s="19">
        <f t="shared" si="69"/>
        <v>193000</v>
      </c>
      <c r="H420" s="20">
        <f t="shared" si="69"/>
        <v>193</v>
      </c>
      <c r="I420" s="20" t="s">
        <v>499</v>
      </c>
      <c r="J420" s="20">
        <f t="shared" si="70"/>
        <v>192999.99</v>
      </c>
      <c r="K420" s="20">
        <f t="shared" si="70"/>
        <v>193</v>
      </c>
      <c r="L420" s="17">
        <f t="shared" si="62"/>
        <v>100</v>
      </c>
    </row>
    <row r="421" spans="1:12" ht="28.5" customHeight="1">
      <c r="A421" s="18" t="s">
        <v>169</v>
      </c>
      <c r="B421" s="12" t="s">
        <v>395</v>
      </c>
      <c r="C421" s="12" t="s">
        <v>142</v>
      </c>
      <c r="D421" s="12" t="s">
        <v>170</v>
      </c>
      <c r="E421" s="12" t="s">
        <v>1601</v>
      </c>
      <c r="F421" s="19" t="s">
        <v>498</v>
      </c>
      <c r="G421" s="19">
        <f t="shared" si="69"/>
        <v>193000</v>
      </c>
      <c r="H421" s="20">
        <f t="shared" si="69"/>
        <v>193</v>
      </c>
      <c r="I421" s="20" t="s">
        <v>499</v>
      </c>
      <c r="J421" s="20">
        <f t="shared" si="70"/>
        <v>192999.99</v>
      </c>
      <c r="K421" s="20">
        <f t="shared" si="70"/>
        <v>193</v>
      </c>
      <c r="L421" s="17">
        <f t="shared" si="62"/>
        <v>100</v>
      </c>
    </row>
    <row r="422" spans="1:12" ht="56.25" customHeight="1">
      <c r="A422" s="18" t="s">
        <v>1635</v>
      </c>
      <c r="B422" s="12" t="s">
        <v>395</v>
      </c>
      <c r="C422" s="12" t="s">
        <v>142</v>
      </c>
      <c r="D422" s="12" t="s">
        <v>170</v>
      </c>
      <c r="E422" s="12" t="s">
        <v>1636</v>
      </c>
      <c r="F422" s="21">
        <v>193000</v>
      </c>
      <c r="G422" s="21">
        <f>F422</f>
        <v>193000</v>
      </c>
      <c r="H422" s="22">
        <f>ROUND(G422/1000,0)</f>
        <v>193</v>
      </c>
      <c r="I422" s="22">
        <v>192999.99</v>
      </c>
      <c r="J422" s="22">
        <f>I422</f>
        <v>192999.99</v>
      </c>
      <c r="K422" s="22">
        <f>ROUND(J422/1000,0)</f>
        <v>193</v>
      </c>
      <c r="L422" s="17">
        <f t="shared" si="62"/>
        <v>100</v>
      </c>
    </row>
    <row r="423" spans="1:12" ht="28.5" customHeight="1">
      <c r="A423" s="18" t="s">
        <v>355</v>
      </c>
      <c r="B423" s="12" t="s">
        <v>395</v>
      </c>
      <c r="C423" s="12" t="s">
        <v>356</v>
      </c>
      <c r="D423" s="12" t="s">
        <v>1601</v>
      </c>
      <c r="E423" s="12" t="s">
        <v>1601</v>
      </c>
      <c r="F423" s="19" t="s">
        <v>500</v>
      </c>
      <c r="G423" s="19">
        <f>G424</f>
        <v>17726600</v>
      </c>
      <c r="H423" s="20">
        <f>H424</f>
        <v>17727</v>
      </c>
      <c r="I423" s="20" t="s">
        <v>501</v>
      </c>
      <c r="J423" s="20">
        <f>J424</f>
        <v>17709285.599999998</v>
      </c>
      <c r="K423" s="20">
        <f>K424</f>
        <v>17710</v>
      </c>
      <c r="L423" s="17">
        <f t="shared" si="62"/>
        <v>99.90410108873469</v>
      </c>
    </row>
    <row r="424" spans="1:12" ht="56.25" customHeight="1">
      <c r="A424" s="18" t="s">
        <v>217</v>
      </c>
      <c r="B424" s="12" t="s">
        <v>395</v>
      </c>
      <c r="C424" s="12" t="s">
        <v>356</v>
      </c>
      <c r="D424" s="12" t="s">
        <v>218</v>
      </c>
      <c r="E424" s="12" t="s">
        <v>1601</v>
      </c>
      <c r="F424" s="19" t="s">
        <v>500</v>
      </c>
      <c r="G424" s="19">
        <f>G425</f>
        <v>17726600</v>
      </c>
      <c r="H424" s="20">
        <f>H425</f>
        <v>17727</v>
      </c>
      <c r="I424" s="20" t="s">
        <v>501</v>
      </c>
      <c r="J424" s="20">
        <f>J425</f>
        <v>17709285.599999998</v>
      </c>
      <c r="K424" s="20">
        <f>K425</f>
        <v>17710</v>
      </c>
      <c r="L424" s="17">
        <f t="shared" si="62"/>
        <v>99.90410108873469</v>
      </c>
    </row>
    <row r="425" spans="1:12" ht="111" customHeight="1">
      <c r="A425" s="18" t="s">
        <v>502</v>
      </c>
      <c r="B425" s="12" t="s">
        <v>395</v>
      </c>
      <c r="C425" s="12" t="s">
        <v>356</v>
      </c>
      <c r="D425" s="12" t="s">
        <v>503</v>
      </c>
      <c r="E425" s="12" t="s">
        <v>1601</v>
      </c>
      <c r="F425" s="19" t="s">
        <v>500</v>
      </c>
      <c r="G425" s="19">
        <f>G426+G428+G430+G432</f>
        <v>17726600</v>
      </c>
      <c r="H425" s="20">
        <f>H426+H428+H430+H432</f>
        <v>17727</v>
      </c>
      <c r="I425" s="20" t="s">
        <v>501</v>
      </c>
      <c r="J425" s="20">
        <f>J426+J428+J430+J432</f>
        <v>17709285.599999998</v>
      </c>
      <c r="K425" s="20">
        <f>K426+K428+K430+K432</f>
        <v>17710</v>
      </c>
      <c r="L425" s="17">
        <f t="shared" si="62"/>
        <v>99.90410108873469</v>
      </c>
    </row>
    <row r="426" spans="1:12" ht="69.75" customHeight="1">
      <c r="A426" s="18" t="s">
        <v>504</v>
      </c>
      <c r="B426" s="12" t="s">
        <v>395</v>
      </c>
      <c r="C426" s="12" t="s">
        <v>356</v>
      </c>
      <c r="D426" s="12" t="s">
        <v>505</v>
      </c>
      <c r="E426" s="12" t="s">
        <v>1601</v>
      </c>
      <c r="F426" s="19" t="s">
        <v>506</v>
      </c>
      <c r="G426" s="19">
        <f>G427</f>
        <v>551900</v>
      </c>
      <c r="H426" s="20">
        <f>H427</f>
        <v>552</v>
      </c>
      <c r="I426" s="20" t="s">
        <v>507</v>
      </c>
      <c r="J426" s="20">
        <f>J427</f>
        <v>534655.84</v>
      </c>
      <c r="K426" s="20">
        <f>K427</f>
        <v>535</v>
      </c>
      <c r="L426" s="17">
        <f t="shared" si="62"/>
        <v>96.92028985507247</v>
      </c>
    </row>
    <row r="427" spans="1:12" ht="28.5" customHeight="1">
      <c r="A427" s="18" t="s">
        <v>1658</v>
      </c>
      <c r="B427" s="12" t="s">
        <v>395</v>
      </c>
      <c r="C427" s="12" t="s">
        <v>356</v>
      </c>
      <c r="D427" s="12" t="s">
        <v>505</v>
      </c>
      <c r="E427" s="12" t="s">
        <v>1659</v>
      </c>
      <c r="F427" s="21">
        <v>551900</v>
      </c>
      <c r="G427" s="21">
        <f>F427</f>
        <v>551900</v>
      </c>
      <c r="H427" s="22">
        <f>ROUND(G427/1000,0)</f>
        <v>552</v>
      </c>
      <c r="I427" s="22">
        <v>534655.84</v>
      </c>
      <c r="J427" s="22">
        <f>I427</f>
        <v>534655.84</v>
      </c>
      <c r="K427" s="22">
        <f>ROUND(J427/1000,0)</f>
        <v>535</v>
      </c>
      <c r="L427" s="17">
        <f t="shared" si="62"/>
        <v>96.92028985507247</v>
      </c>
    </row>
    <row r="428" spans="1:12" ht="42" customHeight="1">
      <c r="A428" s="18" t="s">
        <v>508</v>
      </c>
      <c r="B428" s="12" t="s">
        <v>395</v>
      </c>
      <c r="C428" s="12" t="s">
        <v>356</v>
      </c>
      <c r="D428" s="12" t="s">
        <v>509</v>
      </c>
      <c r="E428" s="12" t="s">
        <v>1601</v>
      </c>
      <c r="F428" s="19" t="s">
        <v>510</v>
      </c>
      <c r="G428" s="19">
        <f>G429</f>
        <v>1134660</v>
      </c>
      <c r="H428" s="20">
        <f>H429</f>
        <v>1135</v>
      </c>
      <c r="I428" s="20" t="s">
        <v>511</v>
      </c>
      <c r="J428" s="20">
        <f>J429</f>
        <v>1134615</v>
      </c>
      <c r="K428" s="20">
        <f>K429</f>
        <v>1135</v>
      </c>
      <c r="L428" s="17">
        <f t="shared" si="62"/>
        <v>100</v>
      </c>
    </row>
    <row r="429" spans="1:12" ht="28.5" customHeight="1">
      <c r="A429" s="18" t="s">
        <v>1658</v>
      </c>
      <c r="B429" s="12" t="s">
        <v>395</v>
      </c>
      <c r="C429" s="12" t="s">
        <v>356</v>
      </c>
      <c r="D429" s="12" t="s">
        <v>509</v>
      </c>
      <c r="E429" s="12" t="s">
        <v>1659</v>
      </c>
      <c r="F429" s="21">
        <v>1134660</v>
      </c>
      <c r="G429" s="21">
        <f>F429</f>
        <v>1134660</v>
      </c>
      <c r="H429" s="22">
        <f>ROUND(G429/1000,0)</f>
        <v>1135</v>
      </c>
      <c r="I429" s="22">
        <v>1134615</v>
      </c>
      <c r="J429" s="22">
        <f>I429</f>
        <v>1134615</v>
      </c>
      <c r="K429" s="22">
        <f>ROUND(J429/1000,0)</f>
        <v>1135</v>
      </c>
      <c r="L429" s="17">
        <f t="shared" si="62"/>
        <v>100</v>
      </c>
    </row>
    <row r="430" spans="1:12" ht="56.25" customHeight="1">
      <c r="A430" s="18" t="s">
        <v>512</v>
      </c>
      <c r="B430" s="12" t="s">
        <v>395</v>
      </c>
      <c r="C430" s="12" t="s">
        <v>356</v>
      </c>
      <c r="D430" s="12" t="s">
        <v>513</v>
      </c>
      <c r="E430" s="12" t="s">
        <v>1601</v>
      </c>
      <c r="F430" s="19" t="s">
        <v>514</v>
      </c>
      <c r="G430" s="19">
        <f>G431</f>
        <v>1236410</v>
      </c>
      <c r="H430" s="20">
        <f>H431</f>
        <v>1236</v>
      </c>
      <c r="I430" s="20" t="s">
        <v>515</v>
      </c>
      <c r="J430" s="20">
        <f>J431</f>
        <v>1236406.47</v>
      </c>
      <c r="K430" s="20">
        <f>K431</f>
        <v>1236</v>
      </c>
      <c r="L430" s="17">
        <f t="shared" si="62"/>
        <v>100</v>
      </c>
    </row>
    <row r="431" spans="1:12" ht="28.5" customHeight="1">
      <c r="A431" s="18" t="s">
        <v>1658</v>
      </c>
      <c r="B431" s="12" t="s">
        <v>395</v>
      </c>
      <c r="C431" s="12" t="s">
        <v>356</v>
      </c>
      <c r="D431" s="12" t="s">
        <v>513</v>
      </c>
      <c r="E431" s="12" t="s">
        <v>1659</v>
      </c>
      <c r="F431" s="21">
        <v>1236410</v>
      </c>
      <c r="G431" s="21">
        <f>F431</f>
        <v>1236410</v>
      </c>
      <c r="H431" s="22">
        <f>ROUND(G431/1000,0)</f>
        <v>1236</v>
      </c>
      <c r="I431" s="22">
        <v>1236406.47</v>
      </c>
      <c r="J431" s="22">
        <f>I431</f>
        <v>1236406.47</v>
      </c>
      <c r="K431" s="22">
        <f>ROUND(J431/1000,0)</f>
        <v>1236</v>
      </c>
      <c r="L431" s="17">
        <f t="shared" si="62"/>
        <v>100</v>
      </c>
    </row>
    <row r="432" spans="1:12" ht="42" customHeight="1">
      <c r="A432" s="18" t="s">
        <v>516</v>
      </c>
      <c r="B432" s="12" t="s">
        <v>395</v>
      </c>
      <c r="C432" s="12" t="s">
        <v>356</v>
      </c>
      <c r="D432" s="12" t="s">
        <v>517</v>
      </c>
      <c r="E432" s="12" t="s">
        <v>1601</v>
      </c>
      <c r="F432" s="19" t="s">
        <v>518</v>
      </c>
      <c r="G432" s="19">
        <f>G433</f>
        <v>14803630</v>
      </c>
      <c r="H432" s="20">
        <f>H433</f>
        <v>14804</v>
      </c>
      <c r="I432" s="20" t="s">
        <v>519</v>
      </c>
      <c r="J432" s="20">
        <f>J433</f>
        <v>14803608.29</v>
      </c>
      <c r="K432" s="20">
        <f>K433</f>
        <v>14804</v>
      </c>
      <c r="L432" s="17">
        <f t="shared" si="62"/>
        <v>100</v>
      </c>
    </row>
    <row r="433" spans="1:12" ht="28.5" customHeight="1">
      <c r="A433" s="18" t="s">
        <v>1658</v>
      </c>
      <c r="B433" s="12" t="s">
        <v>395</v>
      </c>
      <c r="C433" s="12" t="s">
        <v>356</v>
      </c>
      <c r="D433" s="12" t="s">
        <v>517</v>
      </c>
      <c r="E433" s="12" t="s">
        <v>1659</v>
      </c>
      <c r="F433" s="21">
        <v>14803630</v>
      </c>
      <c r="G433" s="21">
        <f>F433</f>
        <v>14803630</v>
      </c>
      <c r="H433" s="22">
        <f>ROUND(G433/1000,0)</f>
        <v>14804</v>
      </c>
      <c r="I433" s="22">
        <v>14803608.29</v>
      </c>
      <c r="J433" s="22">
        <f>I433</f>
        <v>14803608.29</v>
      </c>
      <c r="K433" s="22">
        <f>ROUND(J433/1000,0)</f>
        <v>14804</v>
      </c>
      <c r="L433" s="17">
        <f t="shared" si="62"/>
        <v>100</v>
      </c>
    </row>
    <row r="434" spans="1:12" ht="28.5" customHeight="1">
      <c r="A434" s="18" t="s">
        <v>520</v>
      </c>
      <c r="B434" s="12" t="s">
        <v>395</v>
      </c>
      <c r="C434" s="12" t="s">
        <v>521</v>
      </c>
      <c r="D434" s="12" t="s">
        <v>1601</v>
      </c>
      <c r="E434" s="12" t="s">
        <v>1601</v>
      </c>
      <c r="F434" s="19" t="s">
        <v>522</v>
      </c>
      <c r="G434" s="19">
        <f aca="true" t="shared" si="71" ref="G434:H437">G435</f>
        <v>166000</v>
      </c>
      <c r="H434" s="20">
        <f t="shared" si="71"/>
        <v>166</v>
      </c>
      <c r="I434" s="20" t="s">
        <v>522</v>
      </c>
      <c r="J434" s="20">
        <f aca="true" t="shared" si="72" ref="J434:K437">J435</f>
        <v>166000</v>
      </c>
      <c r="K434" s="20">
        <f t="shared" si="72"/>
        <v>166</v>
      </c>
      <c r="L434" s="17">
        <f t="shared" si="62"/>
        <v>100</v>
      </c>
    </row>
    <row r="435" spans="1:12" ht="56.25" customHeight="1">
      <c r="A435" s="18" t="s">
        <v>523</v>
      </c>
      <c r="B435" s="12" t="s">
        <v>395</v>
      </c>
      <c r="C435" s="12" t="s">
        <v>521</v>
      </c>
      <c r="D435" s="12" t="s">
        <v>524</v>
      </c>
      <c r="E435" s="12" t="s">
        <v>1601</v>
      </c>
      <c r="F435" s="19" t="s">
        <v>522</v>
      </c>
      <c r="G435" s="19">
        <f t="shared" si="71"/>
        <v>166000</v>
      </c>
      <c r="H435" s="20">
        <f t="shared" si="71"/>
        <v>166</v>
      </c>
      <c r="I435" s="20" t="s">
        <v>522</v>
      </c>
      <c r="J435" s="20">
        <f t="shared" si="72"/>
        <v>166000</v>
      </c>
      <c r="K435" s="20">
        <f t="shared" si="72"/>
        <v>166</v>
      </c>
      <c r="L435" s="17">
        <f t="shared" si="62"/>
        <v>100</v>
      </c>
    </row>
    <row r="436" spans="1:12" ht="111" customHeight="1">
      <c r="A436" s="18" t="s">
        <v>525</v>
      </c>
      <c r="B436" s="12" t="s">
        <v>395</v>
      </c>
      <c r="C436" s="12" t="s">
        <v>521</v>
      </c>
      <c r="D436" s="12" t="s">
        <v>526</v>
      </c>
      <c r="E436" s="12" t="s">
        <v>1601</v>
      </c>
      <c r="F436" s="19" t="s">
        <v>522</v>
      </c>
      <c r="G436" s="19">
        <f t="shared" si="71"/>
        <v>166000</v>
      </c>
      <c r="H436" s="20">
        <f t="shared" si="71"/>
        <v>166</v>
      </c>
      <c r="I436" s="20" t="s">
        <v>522</v>
      </c>
      <c r="J436" s="20">
        <f t="shared" si="72"/>
        <v>166000</v>
      </c>
      <c r="K436" s="20">
        <f t="shared" si="72"/>
        <v>166</v>
      </c>
      <c r="L436" s="17">
        <f t="shared" si="62"/>
        <v>100</v>
      </c>
    </row>
    <row r="437" spans="1:12" ht="28.5" customHeight="1">
      <c r="A437" s="18" t="s">
        <v>527</v>
      </c>
      <c r="B437" s="12" t="s">
        <v>395</v>
      </c>
      <c r="C437" s="12" t="s">
        <v>521</v>
      </c>
      <c r="D437" s="12" t="s">
        <v>528</v>
      </c>
      <c r="E437" s="12" t="s">
        <v>1601</v>
      </c>
      <c r="F437" s="19" t="s">
        <v>522</v>
      </c>
      <c r="G437" s="19">
        <f t="shared" si="71"/>
        <v>166000</v>
      </c>
      <c r="H437" s="20">
        <f>H438</f>
        <v>166</v>
      </c>
      <c r="I437" s="20" t="s">
        <v>522</v>
      </c>
      <c r="J437" s="20">
        <f t="shared" si="72"/>
        <v>166000</v>
      </c>
      <c r="K437" s="20">
        <f t="shared" si="72"/>
        <v>166</v>
      </c>
      <c r="L437" s="17">
        <f t="shared" si="62"/>
        <v>100</v>
      </c>
    </row>
    <row r="438" spans="1:12" ht="56.25" customHeight="1">
      <c r="A438" s="18" t="s">
        <v>1635</v>
      </c>
      <c r="B438" s="12" t="s">
        <v>395</v>
      </c>
      <c r="C438" s="12" t="s">
        <v>521</v>
      </c>
      <c r="D438" s="12" t="s">
        <v>528</v>
      </c>
      <c r="E438" s="12" t="s">
        <v>1636</v>
      </c>
      <c r="F438" s="21">
        <v>166000</v>
      </c>
      <c r="G438" s="21">
        <f>F438</f>
        <v>166000</v>
      </c>
      <c r="H438" s="22">
        <f>ROUND(G438/1000,0)</f>
        <v>166</v>
      </c>
      <c r="I438" s="22">
        <v>166000</v>
      </c>
      <c r="J438" s="22">
        <f>I438</f>
        <v>166000</v>
      </c>
      <c r="K438" s="22">
        <f>ROUND(J438/1000,0)</f>
        <v>166</v>
      </c>
      <c r="L438" s="17">
        <f t="shared" si="62"/>
        <v>100</v>
      </c>
    </row>
    <row r="439" spans="1:12" ht="42" customHeight="1">
      <c r="A439" s="13" t="s">
        <v>529</v>
      </c>
      <c r="B439" s="14" t="s">
        <v>530</v>
      </c>
      <c r="C439" s="14" t="s">
        <v>1601</v>
      </c>
      <c r="D439" s="14" t="s">
        <v>1601</v>
      </c>
      <c r="E439" s="14" t="s">
        <v>1601</v>
      </c>
      <c r="F439" s="15" t="s">
        <v>531</v>
      </c>
      <c r="G439" s="15">
        <f>G440+G447+G460+G465+G483+G488+G511+G520+G525+G536</f>
        <v>408334724.43</v>
      </c>
      <c r="H439" s="16">
        <f>H440+H447+H460+H465+H483+H488+H511+H520+H525+H536</f>
        <v>408334</v>
      </c>
      <c r="I439" s="16" t="s">
        <v>532</v>
      </c>
      <c r="J439" s="16">
        <f>J440+J447+J460+J465+J483+J488+J511+J520+J525+J536</f>
        <v>399190465.76000005</v>
      </c>
      <c r="K439" s="16">
        <f>K440+K447+K460+K465+K483+K488+K511+K520+K525+K536</f>
        <v>399191</v>
      </c>
      <c r="L439" s="24">
        <f t="shared" si="62"/>
        <v>97.76090161485452</v>
      </c>
    </row>
    <row r="440" spans="1:12" ht="111" customHeight="1">
      <c r="A440" s="18" t="s">
        <v>1674</v>
      </c>
      <c r="B440" s="12" t="s">
        <v>530</v>
      </c>
      <c r="C440" s="12" t="s">
        <v>1675</v>
      </c>
      <c r="D440" s="12" t="s">
        <v>1601</v>
      </c>
      <c r="E440" s="12" t="s">
        <v>1601</v>
      </c>
      <c r="F440" s="19" t="s">
        <v>533</v>
      </c>
      <c r="G440" s="19">
        <f aca="true" t="shared" si="73" ref="G440:H442">G441</f>
        <v>60922000</v>
      </c>
      <c r="H440" s="20">
        <f t="shared" si="73"/>
        <v>60922</v>
      </c>
      <c r="I440" s="20" t="s">
        <v>534</v>
      </c>
      <c r="J440" s="20">
        <f aca="true" t="shared" si="74" ref="J440:K442">J441</f>
        <v>60710948.33</v>
      </c>
      <c r="K440" s="20">
        <f t="shared" si="74"/>
        <v>60711</v>
      </c>
      <c r="L440" s="17">
        <f t="shared" si="62"/>
        <v>99.65365549391024</v>
      </c>
    </row>
    <row r="441" spans="1:12" ht="56.25" customHeight="1">
      <c r="A441" s="18" t="s">
        <v>1668</v>
      </c>
      <c r="B441" s="12" t="s">
        <v>530</v>
      </c>
      <c r="C441" s="12" t="s">
        <v>1675</v>
      </c>
      <c r="D441" s="12" t="s">
        <v>1669</v>
      </c>
      <c r="E441" s="12" t="s">
        <v>1601</v>
      </c>
      <c r="F441" s="19" t="s">
        <v>533</v>
      </c>
      <c r="G441" s="19">
        <f t="shared" si="73"/>
        <v>60922000</v>
      </c>
      <c r="H441" s="20">
        <f t="shared" si="73"/>
        <v>60922</v>
      </c>
      <c r="I441" s="20" t="s">
        <v>534</v>
      </c>
      <c r="J441" s="20">
        <f t="shared" si="74"/>
        <v>60710948.33</v>
      </c>
      <c r="K441" s="20">
        <f t="shared" si="74"/>
        <v>60711</v>
      </c>
      <c r="L441" s="17">
        <f t="shared" si="62"/>
        <v>99.65365549391024</v>
      </c>
    </row>
    <row r="442" spans="1:12" ht="151.5" customHeight="1">
      <c r="A442" s="18" t="s">
        <v>1670</v>
      </c>
      <c r="B442" s="12" t="s">
        <v>530</v>
      </c>
      <c r="C442" s="12" t="s">
        <v>1675</v>
      </c>
      <c r="D442" s="12" t="s">
        <v>1671</v>
      </c>
      <c r="E442" s="12" t="s">
        <v>1601</v>
      </c>
      <c r="F442" s="19" t="s">
        <v>533</v>
      </c>
      <c r="G442" s="19">
        <f t="shared" si="73"/>
        <v>60922000</v>
      </c>
      <c r="H442" s="20">
        <f t="shared" si="73"/>
        <v>60922</v>
      </c>
      <c r="I442" s="20" t="s">
        <v>534</v>
      </c>
      <c r="J442" s="20">
        <f t="shared" si="74"/>
        <v>60710948.33</v>
      </c>
      <c r="K442" s="20">
        <f t="shared" si="74"/>
        <v>60711</v>
      </c>
      <c r="L442" s="17">
        <f t="shared" si="62"/>
        <v>99.65365549391024</v>
      </c>
    </row>
    <row r="443" spans="1:12" ht="42" customHeight="1">
      <c r="A443" s="18" t="s">
        <v>1637</v>
      </c>
      <c r="B443" s="12" t="s">
        <v>530</v>
      </c>
      <c r="C443" s="12" t="s">
        <v>1675</v>
      </c>
      <c r="D443" s="12" t="s">
        <v>1680</v>
      </c>
      <c r="E443" s="12" t="s">
        <v>1601</v>
      </c>
      <c r="F443" s="19" t="s">
        <v>533</v>
      </c>
      <c r="G443" s="19">
        <f>G444+G445+G446</f>
        <v>60922000</v>
      </c>
      <c r="H443" s="20">
        <f>H444+H445+H446</f>
        <v>60922</v>
      </c>
      <c r="I443" s="20" t="s">
        <v>534</v>
      </c>
      <c r="J443" s="20">
        <f>J444+J445+J446</f>
        <v>60710948.33</v>
      </c>
      <c r="K443" s="20">
        <f>K444+K445+K446</f>
        <v>60711</v>
      </c>
      <c r="L443" s="17">
        <f t="shared" si="62"/>
        <v>99.65365549391024</v>
      </c>
    </row>
    <row r="444" spans="1:12" ht="124.5" customHeight="1">
      <c r="A444" s="18" t="s">
        <v>1620</v>
      </c>
      <c r="B444" s="12" t="s">
        <v>530</v>
      </c>
      <c r="C444" s="12" t="s">
        <v>1675</v>
      </c>
      <c r="D444" s="12" t="s">
        <v>1680</v>
      </c>
      <c r="E444" s="12" t="s">
        <v>1621</v>
      </c>
      <c r="F444" s="21">
        <v>58130000</v>
      </c>
      <c r="G444" s="21">
        <f>F444</f>
        <v>58130000</v>
      </c>
      <c r="H444" s="22">
        <f>ROUND(G444/1000,0)</f>
        <v>58130</v>
      </c>
      <c r="I444" s="22">
        <v>57928230.36</v>
      </c>
      <c r="J444" s="22">
        <f>I444</f>
        <v>57928230.36</v>
      </c>
      <c r="K444" s="22">
        <f>ROUND(J444/1000,0)</f>
        <v>57928</v>
      </c>
      <c r="L444" s="17">
        <f t="shared" si="62"/>
        <v>99.65250301049372</v>
      </c>
    </row>
    <row r="445" spans="1:12" ht="56.25" customHeight="1">
      <c r="A445" s="18" t="s">
        <v>1635</v>
      </c>
      <c r="B445" s="12" t="s">
        <v>530</v>
      </c>
      <c r="C445" s="12" t="s">
        <v>1675</v>
      </c>
      <c r="D445" s="12" t="s">
        <v>1680</v>
      </c>
      <c r="E445" s="12" t="s">
        <v>1636</v>
      </c>
      <c r="F445" s="21">
        <v>2735000</v>
      </c>
      <c r="G445" s="21">
        <f>F445</f>
        <v>2735000</v>
      </c>
      <c r="H445" s="22">
        <f>ROUND(G445/1000,0)</f>
        <v>2735</v>
      </c>
      <c r="I445" s="22">
        <v>2726783.93</v>
      </c>
      <c r="J445" s="22">
        <f>I445</f>
        <v>2726783.93</v>
      </c>
      <c r="K445" s="22">
        <f>ROUND(J445/1000,0)</f>
        <v>2727</v>
      </c>
      <c r="L445" s="17">
        <f t="shared" si="62"/>
        <v>99.70749542961609</v>
      </c>
    </row>
    <row r="446" spans="1:12" ht="15" customHeight="1">
      <c r="A446" s="18" t="s">
        <v>1641</v>
      </c>
      <c r="B446" s="12" t="s">
        <v>530</v>
      </c>
      <c r="C446" s="12" t="s">
        <v>1675</v>
      </c>
      <c r="D446" s="12" t="s">
        <v>1680</v>
      </c>
      <c r="E446" s="12" t="s">
        <v>1642</v>
      </c>
      <c r="F446" s="21">
        <v>57000</v>
      </c>
      <c r="G446" s="21">
        <f>F446</f>
        <v>57000</v>
      </c>
      <c r="H446" s="22">
        <f>ROUND(G446/1000,0)</f>
        <v>57</v>
      </c>
      <c r="I446" s="22">
        <v>55934.04</v>
      </c>
      <c r="J446" s="22">
        <f>I446</f>
        <v>55934.04</v>
      </c>
      <c r="K446" s="22">
        <f>ROUND(J446/1000,0)</f>
        <v>56</v>
      </c>
      <c r="L446" s="17">
        <f t="shared" si="62"/>
        <v>98.24561403508771</v>
      </c>
    </row>
    <row r="447" spans="1:12" ht="28.5" customHeight="1">
      <c r="A447" s="18" t="s">
        <v>1643</v>
      </c>
      <c r="B447" s="12" t="s">
        <v>530</v>
      </c>
      <c r="C447" s="12" t="s">
        <v>1644</v>
      </c>
      <c r="D447" s="12" t="s">
        <v>1601</v>
      </c>
      <c r="E447" s="12" t="s">
        <v>1601</v>
      </c>
      <c r="F447" s="19" t="s">
        <v>535</v>
      </c>
      <c r="G447" s="19">
        <f>G448+G452</f>
        <v>11635100</v>
      </c>
      <c r="H447" s="20">
        <f>H448+H452</f>
        <v>11635</v>
      </c>
      <c r="I447" s="20" t="s">
        <v>536</v>
      </c>
      <c r="J447" s="20">
        <f>J448+J452</f>
        <v>11634484.04</v>
      </c>
      <c r="K447" s="20">
        <f>K448+K452</f>
        <v>11634</v>
      </c>
      <c r="L447" s="17">
        <f t="shared" si="62"/>
        <v>99.99140524280189</v>
      </c>
    </row>
    <row r="448" spans="1:12" ht="56.25" customHeight="1">
      <c r="A448" s="18" t="s">
        <v>1647</v>
      </c>
      <c r="B448" s="12" t="s">
        <v>530</v>
      </c>
      <c r="C448" s="12" t="s">
        <v>1644</v>
      </c>
      <c r="D448" s="12" t="s">
        <v>1648</v>
      </c>
      <c r="E448" s="12" t="s">
        <v>1601</v>
      </c>
      <c r="F448" s="19" t="s">
        <v>537</v>
      </c>
      <c r="G448" s="19">
        <f aca="true" t="shared" si="75" ref="G448:H450">G449</f>
        <v>5699100</v>
      </c>
      <c r="H448" s="20">
        <f t="shared" si="75"/>
        <v>5699</v>
      </c>
      <c r="I448" s="20" t="s">
        <v>538</v>
      </c>
      <c r="J448" s="20">
        <f aca="true" t="shared" si="76" ref="J448:K450">J449</f>
        <v>5698484.04</v>
      </c>
      <c r="K448" s="20">
        <f t="shared" si="76"/>
        <v>5698</v>
      </c>
      <c r="L448" s="17">
        <f t="shared" si="62"/>
        <v>99.98245306194069</v>
      </c>
    </row>
    <row r="449" spans="1:12" ht="96.75" customHeight="1">
      <c r="A449" s="18" t="s">
        <v>1650</v>
      </c>
      <c r="B449" s="12" t="s">
        <v>530</v>
      </c>
      <c r="C449" s="12" t="s">
        <v>1644</v>
      </c>
      <c r="D449" s="12" t="s">
        <v>1651</v>
      </c>
      <c r="E449" s="12" t="s">
        <v>1601</v>
      </c>
      <c r="F449" s="19" t="s">
        <v>537</v>
      </c>
      <c r="G449" s="19">
        <f t="shared" si="75"/>
        <v>5699100</v>
      </c>
      <c r="H449" s="20">
        <f t="shared" si="75"/>
        <v>5699</v>
      </c>
      <c r="I449" s="20" t="s">
        <v>538</v>
      </c>
      <c r="J449" s="20">
        <f t="shared" si="76"/>
        <v>5698484.04</v>
      </c>
      <c r="K449" s="20">
        <f t="shared" si="76"/>
        <v>5698</v>
      </c>
      <c r="L449" s="17">
        <f t="shared" si="62"/>
        <v>99.98245306194069</v>
      </c>
    </row>
    <row r="450" spans="1:12" ht="42" customHeight="1">
      <c r="A450" s="18" t="s">
        <v>1652</v>
      </c>
      <c r="B450" s="12" t="s">
        <v>530</v>
      </c>
      <c r="C450" s="12" t="s">
        <v>1644</v>
      </c>
      <c r="D450" s="12" t="s">
        <v>1653</v>
      </c>
      <c r="E450" s="12" t="s">
        <v>1601</v>
      </c>
      <c r="F450" s="19" t="s">
        <v>537</v>
      </c>
      <c r="G450" s="19">
        <f t="shared" si="75"/>
        <v>5699100</v>
      </c>
      <c r="H450" s="20">
        <f t="shared" si="75"/>
        <v>5699</v>
      </c>
      <c r="I450" s="20" t="s">
        <v>538</v>
      </c>
      <c r="J450" s="20">
        <f t="shared" si="76"/>
        <v>5698484.04</v>
      </c>
      <c r="K450" s="20">
        <f t="shared" si="76"/>
        <v>5698</v>
      </c>
      <c r="L450" s="17">
        <f t="shared" si="62"/>
        <v>99.98245306194069</v>
      </c>
    </row>
    <row r="451" spans="1:12" ht="28.5" customHeight="1">
      <c r="A451" s="18" t="s">
        <v>1641</v>
      </c>
      <c r="B451" s="12" t="s">
        <v>530</v>
      </c>
      <c r="C451" s="12" t="s">
        <v>1644</v>
      </c>
      <c r="D451" s="12" t="s">
        <v>1653</v>
      </c>
      <c r="E451" s="12" t="s">
        <v>1642</v>
      </c>
      <c r="F451" s="21">
        <v>5699100</v>
      </c>
      <c r="G451" s="21">
        <f>F451</f>
        <v>5699100</v>
      </c>
      <c r="H451" s="22">
        <f>ROUND(G451/1000,0)</f>
        <v>5699</v>
      </c>
      <c r="I451" s="22">
        <v>5698484.04</v>
      </c>
      <c r="J451" s="22">
        <f>I451</f>
        <v>5698484.04</v>
      </c>
      <c r="K451" s="22">
        <f>ROUND(J451/1000,0)</f>
        <v>5698</v>
      </c>
      <c r="L451" s="17">
        <f t="shared" si="62"/>
        <v>99.98245306194069</v>
      </c>
    </row>
    <row r="452" spans="1:12" ht="56.25" customHeight="1">
      <c r="A452" s="18" t="s">
        <v>1668</v>
      </c>
      <c r="B452" s="12" t="s">
        <v>530</v>
      </c>
      <c r="C452" s="12" t="s">
        <v>1644</v>
      </c>
      <c r="D452" s="12" t="s">
        <v>1669</v>
      </c>
      <c r="E452" s="12" t="s">
        <v>1601</v>
      </c>
      <c r="F452" s="19" t="s">
        <v>539</v>
      </c>
      <c r="G452" s="19">
        <f>G453</f>
        <v>5936000</v>
      </c>
      <c r="H452" s="20">
        <f>H453</f>
        <v>5936</v>
      </c>
      <c r="I452" s="20" t="s">
        <v>539</v>
      </c>
      <c r="J452" s="20">
        <f>J453</f>
        <v>5936000</v>
      </c>
      <c r="K452" s="20">
        <f>K453</f>
        <v>5936</v>
      </c>
      <c r="L452" s="17">
        <f t="shared" si="62"/>
        <v>100</v>
      </c>
    </row>
    <row r="453" spans="1:12" ht="138" customHeight="1">
      <c r="A453" s="18" t="s">
        <v>1690</v>
      </c>
      <c r="B453" s="12" t="s">
        <v>530</v>
      </c>
      <c r="C453" s="12" t="s">
        <v>1644</v>
      </c>
      <c r="D453" s="12" t="s">
        <v>1691</v>
      </c>
      <c r="E453" s="12" t="s">
        <v>1601</v>
      </c>
      <c r="F453" s="19" t="s">
        <v>539</v>
      </c>
      <c r="G453" s="19">
        <f>G454+G456+G458</f>
        <v>5936000</v>
      </c>
      <c r="H453" s="20">
        <f>H454+H456+H458</f>
        <v>5936</v>
      </c>
      <c r="I453" s="20" t="s">
        <v>539</v>
      </c>
      <c r="J453" s="20">
        <f>J454+J456+J458</f>
        <v>5936000</v>
      </c>
      <c r="K453" s="20">
        <f>K454+K456+K458</f>
        <v>5936</v>
      </c>
      <c r="L453" s="17">
        <f t="shared" si="62"/>
        <v>100</v>
      </c>
    </row>
    <row r="454" spans="1:12" ht="69.75" customHeight="1">
      <c r="A454" s="18" t="s">
        <v>405</v>
      </c>
      <c r="B454" s="12" t="s">
        <v>530</v>
      </c>
      <c r="C454" s="12" t="s">
        <v>1644</v>
      </c>
      <c r="D454" s="12" t="s">
        <v>406</v>
      </c>
      <c r="E454" s="12" t="s">
        <v>1601</v>
      </c>
      <c r="F454" s="19" t="e">
        <f>'НЕ УДАЛЯТЬ!'!H1255\</f>
        <v>#NAME?</v>
      </c>
      <c r="G454" s="19">
        <f>G455</f>
        <v>924000</v>
      </c>
      <c r="H454" s="20">
        <f>H455</f>
        <v>924</v>
      </c>
      <c r="I454" s="20" t="s">
        <v>540</v>
      </c>
      <c r="J454" s="20">
        <f>J455</f>
        <v>924000</v>
      </c>
      <c r="K454" s="20">
        <f>K455</f>
        <v>924</v>
      </c>
      <c r="L454" s="17">
        <f aca="true" t="shared" si="77" ref="L454:L517">K454/H454*100</f>
        <v>100</v>
      </c>
    </row>
    <row r="455" spans="1:12" ht="124.5" customHeight="1">
      <c r="A455" s="18" t="s">
        <v>1620</v>
      </c>
      <c r="B455" s="12" t="s">
        <v>530</v>
      </c>
      <c r="C455" s="12" t="s">
        <v>1644</v>
      </c>
      <c r="D455" s="12" t="s">
        <v>406</v>
      </c>
      <c r="E455" s="12" t="s">
        <v>1621</v>
      </c>
      <c r="F455" s="21">
        <v>924000</v>
      </c>
      <c r="G455" s="21">
        <f>F455</f>
        <v>924000</v>
      </c>
      <c r="H455" s="22">
        <f>ROUND(G455/1000,0)</f>
        <v>924</v>
      </c>
      <c r="I455" s="22">
        <v>924000</v>
      </c>
      <c r="J455" s="22">
        <f>I455</f>
        <v>924000</v>
      </c>
      <c r="K455" s="22">
        <f>ROUND(J455/1000,0)</f>
        <v>924</v>
      </c>
      <c r="L455" s="17">
        <f t="shared" si="77"/>
        <v>100</v>
      </c>
    </row>
    <row r="456" spans="1:12" ht="83.25" customHeight="1">
      <c r="A456" s="18" t="s">
        <v>408</v>
      </c>
      <c r="B456" s="12" t="s">
        <v>530</v>
      </c>
      <c r="C456" s="12" t="s">
        <v>1644</v>
      </c>
      <c r="D456" s="12" t="s">
        <v>409</v>
      </c>
      <c r="E456" s="12" t="s">
        <v>1601</v>
      </c>
      <c r="F456" s="19" t="s">
        <v>541</v>
      </c>
      <c r="G456" s="19">
        <f>G457</f>
        <v>4632000</v>
      </c>
      <c r="H456" s="20">
        <f>H457</f>
        <v>4632</v>
      </c>
      <c r="I456" s="20" t="s">
        <v>541</v>
      </c>
      <c r="J456" s="20">
        <f>J457</f>
        <v>4632000</v>
      </c>
      <c r="K456" s="20">
        <f>K457</f>
        <v>4632</v>
      </c>
      <c r="L456" s="17">
        <f t="shared" si="77"/>
        <v>100</v>
      </c>
    </row>
    <row r="457" spans="1:12" ht="124.5" customHeight="1">
      <c r="A457" s="18" t="s">
        <v>1620</v>
      </c>
      <c r="B457" s="12" t="s">
        <v>530</v>
      </c>
      <c r="C457" s="12" t="s">
        <v>1644</v>
      </c>
      <c r="D457" s="12" t="s">
        <v>409</v>
      </c>
      <c r="E457" s="12" t="s">
        <v>1621</v>
      </c>
      <c r="F457" s="21">
        <v>4632000</v>
      </c>
      <c r="G457" s="21">
        <f>F457</f>
        <v>4632000</v>
      </c>
      <c r="H457" s="22">
        <f>ROUND(G457/1000,0)</f>
        <v>4632</v>
      </c>
      <c r="I457" s="22">
        <v>4632000</v>
      </c>
      <c r="J457" s="22">
        <f>I457</f>
        <v>4632000</v>
      </c>
      <c r="K457" s="22">
        <f>ROUND(J457/1000,0)</f>
        <v>4632</v>
      </c>
      <c r="L457" s="17">
        <f t="shared" si="77"/>
        <v>100</v>
      </c>
    </row>
    <row r="458" spans="1:12" ht="56.25" customHeight="1">
      <c r="A458" s="18" t="s">
        <v>411</v>
      </c>
      <c r="B458" s="12" t="s">
        <v>530</v>
      </c>
      <c r="C458" s="12" t="s">
        <v>1644</v>
      </c>
      <c r="D458" s="12" t="s">
        <v>412</v>
      </c>
      <c r="E458" s="12" t="s">
        <v>1601</v>
      </c>
      <c r="F458" s="19" t="s">
        <v>542</v>
      </c>
      <c r="G458" s="19">
        <f>G459</f>
        <v>380000</v>
      </c>
      <c r="H458" s="20">
        <f>H459</f>
        <v>380</v>
      </c>
      <c r="I458" s="20" t="s">
        <v>542</v>
      </c>
      <c r="J458" s="20">
        <f>J459</f>
        <v>380000</v>
      </c>
      <c r="K458" s="20">
        <f>K459</f>
        <v>380</v>
      </c>
      <c r="L458" s="17">
        <f t="shared" si="77"/>
        <v>100</v>
      </c>
    </row>
    <row r="459" spans="1:12" ht="124.5" customHeight="1">
      <c r="A459" s="18" t="s">
        <v>1620</v>
      </c>
      <c r="B459" s="12" t="s">
        <v>530</v>
      </c>
      <c r="C459" s="12" t="s">
        <v>1644</v>
      </c>
      <c r="D459" s="12" t="s">
        <v>412</v>
      </c>
      <c r="E459" s="12" t="s">
        <v>1621</v>
      </c>
      <c r="F459" s="21">
        <v>380000</v>
      </c>
      <c r="G459" s="21">
        <f>F459</f>
        <v>380000</v>
      </c>
      <c r="H459" s="22">
        <f>ROUND(G459/1000,0)</f>
        <v>380</v>
      </c>
      <c r="I459" s="22">
        <v>380000</v>
      </c>
      <c r="J459" s="22">
        <f>I459</f>
        <v>380000</v>
      </c>
      <c r="K459" s="22">
        <f>ROUND(J459/1000,0)</f>
        <v>380</v>
      </c>
      <c r="L459" s="17">
        <f t="shared" si="77"/>
        <v>100</v>
      </c>
    </row>
    <row r="460" spans="1:15" ht="28.5" customHeight="1">
      <c r="A460" s="18" t="s">
        <v>414</v>
      </c>
      <c r="B460" s="12" t="s">
        <v>530</v>
      </c>
      <c r="C460" s="12" t="s">
        <v>415</v>
      </c>
      <c r="D460" s="12" t="s">
        <v>1601</v>
      </c>
      <c r="E460" s="12" t="s">
        <v>1601</v>
      </c>
      <c r="F460" s="19" t="s">
        <v>543</v>
      </c>
      <c r="G460" s="19">
        <f aca="true" t="shared" si="78" ref="G460:H463">G461</f>
        <v>4671500</v>
      </c>
      <c r="H460" s="20">
        <f>H461</f>
        <v>4671</v>
      </c>
      <c r="I460" s="20" t="s">
        <v>544</v>
      </c>
      <c r="J460" s="20">
        <f aca="true" t="shared" si="79" ref="J460:K463">J461</f>
        <v>2535264.14</v>
      </c>
      <c r="K460" s="20">
        <f t="shared" si="79"/>
        <v>2535</v>
      </c>
      <c r="L460" s="17">
        <f t="shared" si="77"/>
        <v>54.271034039820165</v>
      </c>
      <c r="N460" s="10">
        <f>H460+H465</f>
        <v>242400</v>
      </c>
      <c r="O460" s="10">
        <f>K460+K465</f>
        <v>233827</v>
      </c>
    </row>
    <row r="461" spans="1:12" ht="56.25" customHeight="1">
      <c r="A461" s="18" t="s">
        <v>81</v>
      </c>
      <c r="B461" s="12" t="s">
        <v>530</v>
      </c>
      <c r="C461" s="12" t="s">
        <v>415</v>
      </c>
      <c r="D461" s="12" t="s">
        <v>82</v>
      </c>
      <c r="E461" s="12" t="s">
        <v>1601</v>
      </c>
      <c r="F461" s="19" t="s">
        <v>543</v>
      </c>
      <c r="G461" s="19">
        <f t="shared" si="78"/>
        <v>4671500</v>
      </c>
      <c r="H461" s="20">
        <f t="shared" si="78"/>
        <v>4671</v>
      </c>
      <c r="I461" s="20" t="s">
        <v>544</v>
      </c>
      <c r="J461" s="20">
        <f t="shared" si="79"/>
        <v>2535264.14</v>
      </c>
      <c r="K461" s="20">
        <f t="shared" si="79"/>
        <v>2535</v>
      </c>
      <c r="L461" s="17">
        <f t="shared" si="77"/>
        <v>54.271034039820165</v>
      </c>
    </row>
    <row r="462" spans="1:12" ht="96.75" customHeight="1">
      <c r="A462" s="18" t="s">
        <v>418</v>
      </c>
      <c r="B462" s="12" t="s">
        <v>530</v>
      </c>
      <c r="C462" s="12" t="s">
        <v>415</v>
      </c>
      <c r="D462" s="12" t="s">
        <v>419</v>
      </c>
      <c r="E462" s="12" t="s">
        <v>1601</v>
      </c>
      <c r="F462" s="19" t="s">
        <v>543</v>
      </c>
      <c r="G462" s="19">
        <f t="shared" si="78"/>
        <v>4671500</v>
      </c>
      <c r="H462" s="20">
        <f t="shared" si="78"/>
        <v>4671</v>
      </c>
      <c r="I462" s="20" t="s">
        <v>544</v>
      </c>
      <c r="J462" s="20">
        <f t="shared" si="79"/>
        <v>2535264.14</v>
      </c>
      <c r="K462" s="20">
        <f t="shared" si="79"/>
        <v>2535</v>
      </c>
      <c r="L462" s="17">
        <f t="shared" si="77"/>
        <v>54.271034039820165</v>
      </c>
    </row>
    <row r="463" spans="1:12" ht="83.25" customHeight="1">
      <c r="A463" s="18" t="s">
        <v>420</v>
      </c>
      <c r="B463" s="12" t="s">
        <v>530</v>
      </c>
      <c r="C463" s="12" t="s">
        <v>415</v>
      </c>
      <c r="D463" s="12" t="s">
        <v>421</v>
      </c>
      <c r="E463" s="12" t="s">
        <v>1601</v>
      </c>
      <c r="F463" s="19" t="s">
        <v>543</v>
      </c>
      <c r="G463" s="19">
        <f t="shared" si="78"/>
        <v>4671500</v>
      </c>
      <c r="H463" s="20">
        <f t="shared" si="78"/>
        <v>4671</v>
      </c>
      <c r="I463" s="20" t="s">
        <v>544</v>
      </c>
      <c r="J463" s="20">
        <f t="shared" si="79"/>
        <v>2535264.14</v>
      </c>
      <c r="K463" s="20">
        <f t="shared" si="79"/>
        <v>2535</v>
      </c>
      <c r="L463" s="17">
        <f t="shared" si="77"/>
        <v>54.271034039820165</v>
      </c>
    </row>
    <row r="464" spans="1:12" ht="56.25" customHeight="1">
      <c r="A464" s="18" t="s">
        <v>1635</v>
      </c>
      <c r="B464" s="12" t="s">
        <v>530</v>
      </c>
      <c r="C464" s="12" t="s">
        <v>415</v>
      </c>
      <c r="D464" s="12" t="s">
        <v>421</v>
      </c>
      <c r="E464" s="12" t="s">
        <v>1636</v>
      </c>
      <c r="F464" s="21">
        <v>4671500</v>
      </c>
      <c r="G464" s="21">
        <f>F464</f>
        <v>4671500</v>
      </c>
      <c r="H464" s="22">
        <f>ROUND(G464/1000,0)-1</f>
        <v>4671</v>
      </c>
      <c r="I464" s="22">
        <v>2535264.14</v>
      </c>
      <c r="J464" s="22">
        <f>I464</f>
        <v>2535264.14</v>
      </c>
      <c r="K464" s="22">
        <f>ROUND(J464/1000,0)</f>
        <v>2535</v>
      </c>
      <c r="L464" s="17">
        <f t="shared" si="77"/>
        <v>54.271034039820165</v>
      </c>
    </row>
    <row r="465" spans="1:12" ht="28.5" customHeight="1">
      <c r="A465" s="18" t="s">
        <v>422</v>
      </c>
      <c r="B465" s="12" t="s">
        <v>530</v>
      </c>
      <c r="C465" s="12" t="s">
        <v>423</v>
      </c>
      <c r="D465" s="12" t="s">
        <v>1601</v>
      </c>
      <c r="E465" s="12" t="s">
        <v>1601</v>
      </c>
      <c r="F465" s="19" t="s">
        <v>545</v>
      </c>
      <c r="G465" s="19">
        <f>G466</f>
        <v>237728740</v>
      </c>
      <c r="H465" s="20">
        <f>H466</f>
        <v>237729</v>
      </c>
      <c r="I465" s="20" t="s">
        <v>546</v>
      </c>
      <c r="J465" s="20">
        <f>J466</f>
        <v>231291668.26000002</v>
      </c>
      <c r="K465" s="20">
        <f>K466</f>
        <v>231292</v>
      </c>
      <c r="L465" s="17">
        <f t="shared" si="77"/>
        <v>97.29229500818158</v>
      </c>
    </row>
    <row r="466" spans="1:12" ht="56.25" customHeight="1">
      <c r="A466" s="18" t="s">
        <v>426</v>
      </c>
      <c r="B466" s="12" t="s">
        <v>530</v>
      </c>
      <c r="C466" s="12" t="s">
        <v>423</v>
      </c>
      <c r="D466" s="12" t="s">
        <v>427</v>
      </c>
      <c r="E466" s="12" t="s">
        <v>1601</v>
      </c>
      <c r="F466" s="19" t="s">
        <v>545</v>
      </c>
      <c r="G466" s="19">
        <f>G467+G470</f>
        <v>237728740</v>
      </c>
      <c r="H466" s="20">
        <f>H467+H470</f>
        <v>237729</v>
      </c>
      <c r="I466" s="20" t="s">
        <v>546</v>
      </c>
      <c r="J466" s="20">
        <f>J467+J470</f>
        <v>231291668.26000002</v>
      </c>
      <c r="K466" s="20">
        <f>K467+K470</f>
        <v>231292</v>
      </c>
      <c r="L466" s="17">
        <f t="shared" si="77"/>
        <v>97.29229500818158</v>
      </c>
    </row>
    <row r="467" spans="1:12" ht="138" customHeight="1">
      <c r="A467" s="18" t="s">
        <v>547</v>
      </c>
      <c r="B467" s="12" t="s">
        <v>530</v>
      </c>
      <c r="C467" s="12" t="s">
        <v>423</v>
      </c>
      <c r="D467" s="12" t="s">
        <v>548</v>
      </c>
      <c r="E467" s="12" t="s">
        <v>1601</v>
      </c>
      <c r="F467" s="19" t="s">
        <v>549</v>
      </c>
      <c r="G467" s="19">
        <f>G468</f>
        <v>1100000</v>
      </c>
      <c r="H467" s="20">
        <f>H468</f>
        <v>1100</v>
      </c>
      <c r="I467" s="20" t="s">
        <v>550</v>
      </c>
      <c r="J467" s="20">
        <f>J468</f>
        <v>1082002.18</v>
      </c>
      <c r="K467" s="20">
        <f>K468</f>
        <v>1082</v>
      </c>
      <c r="L467" s="17">
        <f t="shared" si="77"/>
        <v>98.36363636363636</v>
      </c>
    </row>
    <row r="468" spans="1:12" ht="83.25" customHeight="1">
      <c r="A468" s="18" t="s">
        <v>551</v>
      </c>
      <c r="B468" s="12" t="s">
        <v>530</v>
      </c>
      <c r="C468" s="12" t="s">
        <v>423</v>
      </c>
      <c r="D468" s="12" t="s">
        <v>552</v>
      </c>
      <c r="E468" s="12" t="s">
        <v>1601</v>
      </c>
      <c r="F468" s="19" t="s">
        <v>549</v>
      </c>
      <c r="G468" s="19">
        <f>G469</f>
        <v>1100000</v>
      </c>
      <c r="H468" s="20">
        <f>H469</f>
        <v>1100</v>
      </c>
      <c r="I468" s="20" t="s">
        <v>550</v>
      </c>
      <c r="J468" s="20">
        <f>J469</f>
        <v>1082002.18</v>
      </c>
      <c r="K468" s="20">
        <f>K469</f>
        <v>1082</v>
      </c>
      <c r="L468" s="17">
        <f t="shared" si="77"/>
        <v>98.36363636363636</v>
      </c>
    </row>
    <row r="469" spans="1:12" ht="56.25" customHeight="1">
      <c r="A469" s="18" t="s">
        <v>1635</v>
      </c>
      <c r="B469" s="12" t="s">
        <v>530</v>
      </c>
      <c r="C469" s="12" t="s">
        <v>423</v>
      </c>
      <c r="D469" s="12" t="s">
        <v>552</v>
      </c>
      <c r="E469" s="12" t="s">
        <v>1636</v>
      </c>
      <c r="F469" s="21">
        <v>1100000</v>
      </c>
      <c r="G469" s="21">
        <f>F469</f>
        <v>1100000</v>
      </c>
      <c r="H469" s="22">
        <f>ROUND(G469/1000,0)</f>
        <v>1100</v>
      </c>
      <c r="I469" s="22">
        <v>1082002.18</v>
      </c>
      <c r="J469" s="22">
        <f>I469</f>
        <v>1082002.18</v>
      </c>
      <c r="K469" s="22">
        <f>ROUND(J469/1000,0)</f>
        <v>1082</v>
      </c>
      <c r="L469" s="17">
        <f t="shared" si="77"/>
        <v>98.36363636363636</v>
      </c>
    </row>
    <row r="470" spans="1:12" ht="83.25" customHeight="1">
      <c r="A470" s="18" t="s">
        <v>428</v>
      </c>
      <c r="B470" s="12" t="s">
        <v>530</v>
      </c>
      <c r="C470" s="12" t="s">
        <v>423</v>
      </c>
      <c r="D470" s="12" t="s">
        <v>429</v>
      </c>
      <c r="E470" s="12" t="s">
        <v>1601</v>
      </c>
      <c r="F470" s="19" t="s">
        <v>553</v>
      </c>
      <c r="G470" s="19">
        <f>G471+G473+G475+G477+G480</f>
        <v>236628740</v>
      </c>
      <c r="H470" s="20">
        <f>H471+H473+H475+H477+H480</f>
        <v>236629</v>
      </c>
      <c r="I470" s="20" t="s">
        <v>554</v>
      </c>
      <c r="J470" s="20">
        <f>J471+J473+J475+J477+J480</f>
        <v>230209666.08</v>
      </c>
      <c r="K470" s="20">
        <f>K471+K473+K475+K477+K480</f>
        <v>230210</v>
      </c>
      <c r="L470" s="17">
        <f t="shared" si="77"/>
        <v>97.28731474164198</v>
      </c>
    </row>
    <row r="471" spans="1:12" ht="56.25" customHeight="1">
      <c r="A471" s="18" t="s">
        <v>555</v>
      </c>
      <c r="B471" s="12" t="s">
        <v>530</v>
      </c>
      <c r="C471" s="12" t="s">
        <v>423</v>
      </c>
      <c r="D471" s="12" t="s">
        <v>556</v>
      </c>
      <c r="E471" s="12" t="s">
        <v>1601</v>
      </c>
      <c r="F471" s="19" t="s">
        <v>557</v>
      </c>
      <c r="G471" s="19">
        <f>G472</f>
        <v>16000</v>
      </c>
      <c r="H471" s="20">
        <f>H472</f>
        <v>16</v>
      </c>
      <c r="I471" s="20" t="s">
        <v>558</v>
      </c>
      <c r="J471" s="20">
        <f>J472</f>
        <v>10119</v>
      </c>
      <c r="K471" s="20">
        <f>K472</f>
        <v>10</v>
      </c>
      <c r="L471" s="17">
        <f t="shared" si="77"/>
        <v>62.5</v>
      </c>
    </row>
    <row r="472" spans="1:12" ht="56.25" customHeight="1">
      <c r="A472" s="18" t="s">
        <v>1635</v>
      </c>
      <c r="B472" s="12" t="s">
        <v>530</v>
      </c>
      <c r="C472" s="12" t="s">
        <v>423</v>
      </c>
      <c r="D472" s="12" t="s">
        <v>556</v>
      </c>
      <c r="E472" s="12" t="s">
        <v>1636</v>
      </c>
      <c r="F472" s="21">
        <v>16000</v>
      </c>
      <c r="G472" s="21">
        <f>F472</f>
        <v>16000</v>
      </c>
      <c r="H472" s="22">
        <f>ROUND(G472/1000,0)</f>
        <v>16</v>
      </c>
      <c r="I472" s="22">
        <v>10119</v>
      </c>
      <c r="J472" s="22">
        <f>I472</f>
        <v>10119</v>
      </c>
      <c r="K472" s="22">
        <f>ROUND(J472/1000,0)</f>
        <v>10</v>
      </c>
      <c r="L472" s="17">
        <f t="shared" si="77"/>
        <v>62.5</v>
      </c>
    </row>
    <row r="473" spans="1:12" ht="96.75" customHeight="1">
      <c r="A473" s="18" t="s">
        <v>430</v>
      </c>
      <c r="B473" s="12" t="s">
        <v>530</v>
      </c>
      <c r="C473" s="12" t="s">
        <v>423</v>
      </c>
      <c r="D473" s="12" t="s">
        <v>431</v>
      </c>
      <c r="E473" s="12" t="s">
        <v>1601</v>
      </c>
      <c r="F473" s="19" t="s">
        <v>559</v>
      </c>
      <c r="G473" s="19">
        <f>G474</f>
        <v>5854240</v>
      </c>
      <c r="H473" s="20">
        <f>H474</f>
        <v>5854</v>
      </c>
      <c r="I473" s="20" t="s">
        <v>1689</v>
      </c>
      <c r="J473" s="20">
        <f>J474</f>
        <v>0</v>
      </c>
      <c r="K473" s="20">
        <f>K474</f>
        <v>0</v>
      </c>
      <c r="L473" s="17">
        <f t="shared" si="77"/>
        <v>0</v>
      </c>
    </row>
    <row r="474" spans="1:12" ht="56.25" customHeight="1">
      <c r="A474" s="18" t="s">
        <v>6</v>
      </c>
      <c r="B474" s="12" t="s">
        <v>530</v>
      </c>
      <c r="C474" s="12" t="s">
        <v>423</v>
      </c>
      <c r="D474" s="12" t="s">
        <v>431</v>
      </c>
      <c r="E474" s="12" t="s">
        <v>7</v>
      </c>
      <c r="F474" s="21">
        <v>5854240</v>
      </c>
      <c r="G474" s="21">
        <f>F474</f>
        <v>5854240</v>
      </c>
      <c r="H474" s="22">
        <f>ROUND(G474/1000,0)</f>
        <v>5854</v>
      </c>
      <c r="I474" s="22">
        <v>0</v>
      </c>
      <c r="J474" s="22">
        <f>I474</f>
        <v>0</v>
      </c>
      <c r="K474" s="22">
        <f>ROUND(J474/1000,0)</f>
        <v>0</v>
      </c>
      <c r="L474" s="17">
        <f t="shared" si="77"/>
        <v>0</v>
      </c>
    </row>
    <row r="475" spans="1:12" ht="28.5" customHeight="1">
      <c r="A475" s="18" t="s">
        <v>1656</v>
      </c>
      <c r="B475" s="12" t="s">
        <v>530</v>
      </c>
      <c r="C475" s="12" t="s">
        <v>423</v>
      </c>
      <c r="D475" s="12" t="s">
        <v>433</v>
      </c>
      <c r="E475" s="12" t="s">
        <v>1601</v>
      </c>
      <c r="F475" s="19" t="s">
        <v>560</v>
      </c>
      <c r="G475" s="19">
        <f>G476</f>
        <v>2990000</v>
      </c>
      <c r="H475" s="20">
        <f>H476</f>
        <v>2990</v>
      </c>
      <c r="I475" s="20" t="s">
        <v>561</v>
      </c>
      <c r="J475" s="20">
        <f>J476</f>
        <v>2989280</v>
      </c>
      <c r="K475" s="20">
        <f>K476</f>
        <v>2989</v>
      </c>
      <c r="L475" s="17">
        <f t="shared" si="77"/>
        <v>99.9665551839465</v>
      </c>
    </row>
    <row r="476" spans="1:12" ht="56.25" customHeight="1">
      <c r="A476" s="18" t="s">
        <v>6</v>
      </c>
      <c r="B476" s="12" t="s">
        <v>530</v>
      </c>
      <c r="C476" s="12" t="s">
        <v>423</v>
      </c>
      <c r="D476" s="12" t="s">
        <v>433</v>
      </c>
      <c r="E476" s="12" t="s">
        <v>7</v>
      </c>
      <c r="F476" s="21">
        <v>2990000</v>
      </c>
      <c r="G476" s="21">
        <f>F476</f>
        <v>2990000</v>
      </c>
      <c r="H476" s="22">
        <f>ROUND(G476/1000,0)</f>
        <v>2990</v>
      </c>
      <c r="I476" s="22">
        <v>2989280</v>
      </c>
      <c r="J476" s="22">
        <f>I476</f>
        <v>2989280</v>
      </c>
      <c r="K476" s="22">
        <f>ROUND(J476/1000,0)</f>
        <v>2989</v>
      </c>
      <c r="L476" s="17">
        <f t="shared" si="77"/>
        <v>99.9665551839465</v>
      </c>
    </row>
    <row r="477" spans="1:12" ht="42" customHeight="1">
      <c r="A477" s="18" t="s">
        <v>562</v>
      </c>
      <c r="B477" s="12" t="s">
        <v>530</v>
      </c>
      <c r="C477" s="12" t="s">
        <v>423</v>
      </c>
      <c r="D477" s="12" t="s">
        <v>563</v>
      </c>
      <c r="E477" s="12" t="s">
        <v>1601</v>
      </c>
      <c r="F477" s="19" t="s">
        <v>564</v>
      </c>
      <c r="G477" s="19">
        <f>G478+G479</f>
        <v>542000</v>
      </c>
      <c r="H477" s="20">
        <f>H478+H479</f>
        <v>542</v>
      </c>
      <c r="I477" s="20" t="s">
        <v>565</v>
      </c>
      <c r="J477" s="20">
        <f>J478+J479</f>
        <v>539073.66</v>
      </c>
      <c r="K477" s="20">
        <f>K478+K479</f>
        <v>539</v>
      </c>
      <c r="L477" s="17">
        <f t="shared" si="77"/>
        <v>99.44649446494465</v>
      </c>
    </row>
    <row r="478" spans="1:12" ht="56.25" customHeight="1">
      <c r="A478" s="18" t="s">
        <v>1635</v>
      </c>
      <c r="B478" s="12" t="s">
        <v>530</v>
      </c>
      <c r="C478" s="12" t="s">
        <v>423</v>
      </c>
      <c r="D478" s="12" t="s">
        <v>563</v>
      </c>
      <c r="E478" s="12" t="s">
        <v>1636</v>
      </c>
      <c r="F478" s="21">
        <v>100000</v>
      </c>
      <c r="G478" s="21">
        <f>F478</f>
        <v>100000</v>
      </c>
      <c r="H478" s="22">
        <f>ROUND(G478/1000,0)</f>
        <v>100</v>
      </c>
      <c r="I478" s="22">
        <v>97952.98</v>
      </c>
      <c r="J478" s="22">
        <f>I478</f>
        <v>97952.98</v>
      </c>
      <c r="K478" s="22">
        <f>ROUND(J478/1000,0)</f>
        <v>98</v>
      </c>
      <c r="L478" s="17">
        <f t="shared" si="77"/>
        <v>98</v>
      </c>
    </row>
    <row r="479" spans="1:12" ht="56.25" customHeight="1">
      <c r="A479" s="18" t="s">
        <v>6</v>
      </c>
      <c r="B479" s="12" t="s">
        <v>530</v>
      </c>
      <c r="C479" s="12" t="s">
        <v>423</v>
      </c>
      <c r="D479" s="12" t="s">
        <v>563</v>
      </c>
      <c r="E479" s="12" t="s">
        <v>7</v>
      </c>
      <c r="F479" s="21">
        <v>442000</v>
      </c>
      <c r="G479" s="21">
        <f>F479</f>
        <v>442000</v>
      </c>
      <c r="H479" s="22">
        <f>ROUND(G479/1000,0)</f>
        <v>442</v>
      </c>
      <c r="I479" s="22">
        <v>441120.68</v>
      </c>
      <c r="J479" s="22">
        <f>I479</f>
        <v>441120.68</v>
      </c>
      <c r="K479" s="22">
        <f>ROUND(J479/1000,0)</f>
        <v>441</v>
      </c>
      <c r="L479" s="17">
        <f t="shared" si="77"/>
        <v>99.77375565610859</v>
      </c>
    </row>
    <row r="480" spans="1:12" ht="83.25" customHeight="1">
      <c r="A480" s="18" t="s">
        <v>436</v>
      </c>
      <c r="B480" s="12" t="s">
        <v>530</v>
      </c>
      <c r="C480" s="12" t="s">
        <v>423</v>
      </c>
      <c r="D480" s="12" t="s">
        <v>437</v>
      </c>
      <c r="E480" s="12" t="s">
        <v>1601</v>
      </c>
      <c r="F480" s="19" t="s">
        <v>566</v>
      </c>
      <c r="G480" s="19">
        <f>G481+G482</f>
        <v>227226500</v>
      </c>
      <c r="H480" s="20">
        <f>H481+H482</f>
        <v>227227</v>
      </c>
      <c r="I480" s="20" t="s">
        <v>567</v>
      </c>
      <c r="J480" s="20">
        <f>J481+J482</f>
        <v>226671193.42000002</v>
      </c>
      <c r="K480" s="20">
        <f>K481+K482</f>
        <v>226672</v>
      </c>
      <c r="L480" s="17">
        <f t="shared" si="77"/>
        <v>99.75575085707244</v>
      </c>
    </row>
    <row r="481" spans="1:12" ht="56.25" customHeight="1">
      <c r="A481" s="18" t="s">
        <v>1635</v>
      </c>
      <c r="B481" s="12" t="s">
        <v>530</v>
      </c>
      <c r="C481" s="12" t="s">
        <v>423</v>
      </c>
      <c r="D481" s="12" t="s">
        <v>437</v>
      </c>
      <c r="E481" s="12" t="s">
        <v>1636</v>
      </c>
      <c r="F481" s="21">
        <v>27219900</v>
      </c>
      <c r="G481" s="21">
        <f>F481</f>
        <v>27219900</v>
      </c>
      <c r="H481" s="22">
        <f>ROUND(G481/1000,0)</f>
        <v>27220</v>
      </c>
      <c r="I481" s="22">
        <v>26668376.67</v>
      </c>
      <c r="J481" s="22">
        <f>I481</f>
        <v>26668376.67</v>
      </c>
      <c r="K481" s="22">
        <f>ROUND(J481/1000,0)+1</f>
        <v>26669</v>
      </c>
      <c r="L481" s="17">
        <f t="shared" si="77"/>
        <v>97.97575312270389</v>
      </c>
    </row>
    <row r="482" spans="1:12" ht="56.25" customHeight="1">
      <c r="A482" s="18" t="s">
        <v>6</v>
      </c>
      <c r="B482" s="12" t="s">
        <v>530</v>
      </c>
      <c r="C482" s="12" t="s">
        <v>423</v>
      </c>
      <c r="D482" s="12" t="s">
        <v>437</v>
      </c>
      <c r="E482" s="12" t="s">
        <v>7</v>
      </c>
      <c r="F482" s="21">
        <v>200006600</v>
      </c>
      <c r="G482" s="21">
        <f>F482</f>
        <v>200006600</v>
      </c>
      <c r="H482" s="22">
        <f>ROUND(G482/1000,0)</f>
        <v>200007</v>
      </c>
      <c r="I482" s="22">
        <v>200002816.75</v>
      </c>
      <c r="J482" s="22">
        <f>I482</f>
        <v>200002816.75</v>
      </c>
      <c r="K482" s="22">
        <f>ROUND(J482/1000,0)</f>
        <v>200003</v>
      </c>
      <c r="L482" s="17">
        <f t="shared" si="77"/>
        <v>99.99800006999754</v>
      </c>
    </row>
    <row r="483" spans="1:15" ht="28.5" customHeight="1">
      <c r="A483" s="18" t="s">
        <v>449</v>
      </c>
      <c r="B483" s="12" t="s">
        <v>530</v>
      </c>
      <c r="C483" s="12" t="s">
        <v>450</v>
      </c>
      <c r="D483" s="12" t="s">
        <v>1601</v>
      </c>
      <c r="E483" s="12" t="s">
        <v>1601</v>
      </c>
      <c r="F483" s="19" t="s">
        <v>568</v>
      </c>
      <c r="G483" s="19">
        <f aca="true" t="shared" si="80" ref="G483:H486">G484</f>
        <v>3129000</v>
      </c>
      <c r="H483" s="20">
        <f t="shared" si="80"/>
        <v>3129</v>
      </c>
      <c r="I483" s="20" t="s">
        <v>569</v>
      </c>
      <c r="J483" s="20">
        <f aca="true" t="shared" si="81" ref="J483:K486">J484</f>
        <v>3128000</v>
      </c>
      <c r="K483" s="20">
        <f t="shared" si="81"/>
        <v>3128</v>
      </c>
      <c r="L483" s="17">
        <f t="shared" si="77"/>
        <v>99.96804090763823</v>
      </c>
      <c r="N483" s="10">
        <f>H483+H488</f>
        <v>70819</v>
      </c>
      <c r="O483" s="10">
        <f>K483+K488</f>
        <v>70528</v>
      </c>
    </row>
    <row r="484" spans="1:12" ht="56.25" customHeight="1">
      <c r="A484" s="18" t="s">
        <v>1668</v>
      </c>
      <c r="B484" s="12" t="s">
        <v>530</v>
      </c>
      <c r="C484" s="12" t="s">
        <v>450</v>
      </c>
      <c r="D484" s="12" t="s">
        <v>1669</v>
      </c>
      <c r="E484" s="12" t="s">
        <v>1601</v>
      </c>
      <c r="F484" s="19" t="s">
        <v>568</v>
      </c>
      <c r="G484" s="19">
        <f t="shared" si="80"/>
        <v>3129000</v>
      </c>
      <c r="H484" s="20">
        <f t="shared" si="80"/>
        <v>3129</v>
      </c>
      <c r="I484" s="20" t="s">
        <v>569</v>
      </c>
      <c r="J484" s="20">
        <f t="shared" si="81"/>
        <v>3128000</v>
      </c>
      <c r="K484" s="20">
        <f t="shared" si="81"/>
        <v>3128</v>
      </c>
      <c r="L484" s="17">
        <f t="shared" si="77"/>
        <v>99.96804090763823</v>
      </c>
    </row>
    <row r="485" spans="1:12" ht="124.5" customHeight="1">
      <c r="A485" s="18" t="s">
        <v>453</v>
      </c>
      <c r="B485" s="12" t="s">
        <v>530</v>
      </c>
      <c r="C485" s="12" t="s">
        <v>450</v>
      </c>
      <c r="D485" s="12" t="s">
        <v>454</v>
      </c>
      <c r="E485" s="12" t="s">
        <v>1601</v>
      </c>
      <c r="F485" s="19" t="s">
        <v>568</v>
      </c>
      <c r="G485" s="19">
        <f t="shared" si="80"/>
        <v>3129000</v>
      </c>
      <c r="H485" s="20">
        <f t="shared" si="80"/>
        <v>3129</v>
      </c>
      <c r="I485" s="20" t="s">
        <v>569</v>
      </c>
      <c r="J485" s="20">
        <f t="shared" si="81"/>
        <v>3128000</v>
      </c>
      <c r="K485" s="20">
        <f t="shared" si="81"/>
        <v>3128</v>
      </c>
      <c r="L485" s="17">
        <f t="shared" si="77"/>
        <v>99.96804090763823</v>
      </c>
    </row>
    <row r="486" spans="1:12" ht="56.25" customHeight="1">
      <c r="A486" s="18" t="s">
        <v>455</v>
      </c>
      <c r="B486" s="12" t="s">
        <v>530</v>
      </c>
      <c r="C486" s="12" t="s">
        <v>450</v>
      </c>
      <c r="D486" s="12" t="s">
        <v>456</v>
      </c>
      <c r="E486" s="12" t="s">
        <v>1601</v>
      </c>
      <c r="F486" s="19" t="s">
        <v>568</v>
      </c>
      <c r="G486" s="19">
        <f t="shared" si="80"/>
        <v>3129000</v>
      </c>
      <c r="H486" s="20">
        <f t="shared" si="80"/>
        <v>3129</v>
      </c>
      <c r="I486" s="20" t="s">
        <v>569</v>
      </c>
      <c r="J486" s="20">
        <f t="shared" si="81"/>
        <v>3128000</v>
      </c>
      <c r="K486" s="20">
        <f t="shared" si="81"/>
        <v>3128</v>
      </c>
      <c r="L486" s="17">
        <f t="shared" si="77"/>
        <v>99.96804090763823</v>
      </c>
    </row>
    <row r="487" spans="1:12" ht="28.5" customHeight="1">
      <c r="A487" s="18" t="s">
        <v>1641</v>
      </c>
      <c r="B487" s="12" t="s">
        <v>530</v>
      </c>
      <c r="C487" s="12" t="s">
        <v>450</v>
      </c>
      <c r="D487" s="12" t="s">
        <v>456</v>
      </c>
      <c r="E487" s="12" t="s">
        <v>1642</v>
      </c>
      <c r="F487" s="21">
        <v>3129000</v>
      </c>
      <c r="G487" s="21">
        <f>F487</f>
        <v>3129000</v>
      </c>
      <c r="H487" s="22">
        <f>ROUND(G487/1000,0)</f>
        <v>3129</v>
      </c>
      <c r="I487" s="22">
        <v>3128000</v>
      </c>
      <c r="J487" s="22">
        <f>I487</f>
        <v>3128000</v>
      </c>
      <c r="K487" s="22">
        <f>ROUND(J487/1000,0)</f>
        <v>3128</v>
      </c>
      <c r="L487" s="17">
        <f t="shared" si="77"/>
        <v>99.96804090763823</v>
      </c>
    </row>
    <row r="488" spans="1:12" ht="28.5" customHeight="1">
      <c r="A488" s="18" t="s">
        <v>77</v>
      </c>
      <c r="B488" s="12" t="s">
        <v>530</v>
      </c>
      <c r="C488" s="12" t="s">
        <v>78</v>
      </c>
      <c r="D488" s="12" t="s">
        <v>1601</v>
      </c>
      <c r="E488" s="12" t="s">
        <v>1601</v>
      </c>
      <c r="F488" s="19" t="s">
        <v>570</v>
      </c>
      <c r="G488" s="19">
        <f>G489+G497+G505</f>
        <v>67689844.43</v>
      </c>
      <c r="H488" s="20">
        <f>H489+H497+H505</f>
        <v>67690</v>
      </c>
      <c r="I488" s="20" t="s">
        <v>571</v>
      </c>
      <c r="J488" s="20">
        <f>J489+J497+J505</f>
        <v>67399235.83</v>
      </c>
      <c r="K488" s="20">
        <f>K489+K497+K505</f>
        <v>67400</v>
      </c>
      <c r="L488" s="17">
        <f t="shared" si="77"/>
        <v>99.57157630373763</v>
      </c>
    </row>
    <row r="489" spans="1:12" ht="83.25" customHeight="1">
      <c r="A489" s="18" t="s">
        <v>459</v>
      </c>
      <c r="B489" s="12" t="s">
        <v>530</v>
      </c>
      <c r="C489" s="12" t="s">
        <v>78</v>
      </c>
      <c r="D489" s="12" t="s">
        <v>460</v>
      </c>
      <c r="E489" s="12" t="s">
        <v>1601</v>
      </c>
      <c r="F489" s="19" t="s">
        <v>572</v>
      </c>
      <c r="G489" s="19">
        <f>G490</f>
        <v>7591000</v>
      </c>
      <c r="H489" s="20">
        <f>H490</f>
        <v>7591</v>
      </c>
      <c r="I489" s="20" t="s">
        <v>573</v>
      </c>
      <c r="J489" s="20">
        <f>J490</f>
        <v>7306955.640000001</v>
      </c>
      <c r="K489" s="20">
        <f>K490</f>
        <v>7307</v>
      </c>
      <c r="L489" s="17">
        <f t="shared" si="77"/>
        <v>96.25872744038993</v>
      </c>
    </row>
    <row r="490" spans="1:12" ht="111" customHeight="1">
      <c r="A490" s="18" t="s">
        <v>463</v>
      </c>
      <c r="B490" s="12" t="s">
        <v>530</v>
      </c>
      <c r="C490" s="12" t="s">
        <v>78</v>
      </c>
      <c r="D490" s="12" t="s">
        <v>464</v>
      </c>
      <c r="E490" s="12" t="s">
        <v>1601</v>
      </c>
      <c r="F490" s="19" t="s">
        <v>572</v>
      </c>
      <c r="G490" s="19">
        <f>G491+G493+G495</f>
        <v>7591000</v>
      </c>
      <c r="H490" s="20">
        <f>H491+H493+H495</f>
        <v>7591</v>
      </c>
      <c r="I490" s="20" t="s">
        <v>573</v>
      </c>
      <c r="J490" s="20">
        <f>J491+J493+J495</f>
        <v>7306955.640000001</v>
      </c>
      <c r="K490" s="20">
        <f>K491+K493+K495</f>
        <v>7307</v>
      </c>
      <c r="L490" s="17">
        <f t="shared" si="77"/>
        <v>96.25872744038993</v>
      </c>
    </row>
    <row r="491" spans="1:12" ht="56.25" customHeight="1">
      <c r="A491" s="18" t="s">
        <v>574</v>
      </c>
      <c r="B491" s="12" t="s">
        <v>530</v>
      </c>
      <c r="C491" s="12" t="s">
        <v>78</v>
      </c>
      <c r="D491" s="12" t="s">
        <v>575</v>
      </c>
      <c r="E491" s="12" t="s">
        <v>1601</v>
      </c>
      <c r="F491" s="19" t="s">
        <v>576</v>
      </c>
      <c r="G491" s="19">
        <f>G492</f>
        <v>794000</v>
      </c>
      <c r="H491" s="20">
        <f>H492</f>
        <v>794</v>
      </c>
      <c r="I491" s="20" t="s">
        <v>577</v>
      </c>
      <c r="J491" s="20">
        <f>J492</f>
        <v>517206.66</v>
      </c>
      <c r="K491" s="20">
        <f>K492</f>
        <v>517</v>
      </c>
      <c r="L491" s="17">
        <f t="shared" si="77"/>
        <v>65.11335012594458</v>
      </c>
    </row>
    <row r="492" spans="1:12" ht="56.25" customHeight="1">
      <c r="A492" s="18" t="s">
        <v>1635</v>
      </c>
      <c r="B492" s="12" t="s">
        <v>530</v>
      </c>
      <c r="C492" s="12" t="s">
        <v>78</v>
      </c>
      <c r="D492" s="12" t="s">
        <v>575</v>
      </c>
      <c r="E492" s="12" t="s">
        <v>1636</v>
      </c>
      <c r="F492" s="21">
        <v>794000</v>
      </c>
      <c r="G492" s="21">
        <f>F492</f>
        <v>794000</v>
      </c>
      <c r="H492" s="22">
        <f>ROUND(G492/1000,0)</f>
        <v>794</v>
      </c>
      <c r="I492" s="22">
        <v>517206.66</v>
      </c>
      <c r="J492" s="22">
        <f>I492</f>
        <v>517206.66</v>
      </c>
      <c r="K492" s="22">
        <f>ROUND(J492/1000,0)</f>
        <v>517</v>
      </c>
      <c r="L492" s="17">
        <f t="shared" si="77"/>
        <v>65.11335012594458</v>
      </c>
    </row>
    <row r="493" spans="1:12" ht="42" customHeight="1">
      <c r="A493" s="18" t="s">
        <v>578</v>
      </c>
      <c r="B493" s="12" t="s">
        <v>530</v>
      </c>
      <c r="C493" s="12" t="s">
        <v>78</v>
      </c>
      <c r="D493" s="12" t="s">
        <v>579</v>
      </c>
      <c r="E493" s="12" t="s">
        <v>1601</v>
      </c>
      <c r="F493" s="19" t="s">
        <v>580</v>
      </c>
      <c r="G493" s="19">
        <f>G494</f>
        <v>650000</v>
      </c>
      <c r="H493" s="20">
        <f>H494</f>
        <v>650</v>
      </c>
      <c r="I493" s="20" t="s">
        <v>581</v>
      </c>
      <c r="J493" s="20">
        <f>J494</f>
        <v>642777.74</v>
      </c>
      <c r="K493" s="20">
        <f>K494</f>
        <v>643</v>
      </c>
      <c r="L493" s="17">
        <f t="shared" si="77"/>
        <v>98.92307692307692</v>
      </c>
    </row>
    <row r="494" spans="1:12" ht="56.25" customHeight="1">
      <c r="A494" s="18" t="s">
        <v>1635</v>
      </c>
      <c r="B494" s="12" t="s">
        <v>530</v>
      </c>
      <c r="C494" s="12" t="s">
        <v>78</v>
      </c>
      <c r="D494" s="12" t="s">
        <v>579</v>
      </c>
      <c r="E494" s="12" t="s">
        <v>1636</v>
      </c>
      <c r="F494" s="21">
        <v>650000</v>
      </c>
      <c r="G494" s="21">
        <f>F494</f>
        <v>650000</v>
      </c>
      <c r="H494" s="22">
        <f>ROUND(G494/1000,0)</f>
        <v>650</v>
      </c>
      <c r="I494" s="22">
        <v>642777.74</v>
      </c>
      <c r="J494" s="22">
        <f>I494</f>
        <v>642777.74</v>
      </c>
      <c r="K494" s="22">
        <f>ROUND(J494/1000,0)</f>
        <v>643</v>
      </c>
      <c r="L494" s="17">
        <f t="shared" si="77"/>
        <v>98.92307692307692</v>
      </c>
    </row>
    <row r="495" spans="1:12" ht="42" customHeight="1">
      <c r="A495" s="18" t="s">
        <v>465</v>
      </c>
      <c r="B495" s="12" t="s">
        <v>530</v>
      </c>
      <c r="C495" s="12" t="s">
        <v>78</v>
      </c>
      <c r="D495" s="12" t="s">
        <v>466</v>
      </c>
      <c r="E495" s="12" t="s">
        <v>1601</v>
      </c>
      <c r="F495" s="19" t="s">
        <v>582</v>
      </c>
      <c r="G495" s="19">
        <f>G496</f>
        <v>6147000</v>
      </c>
      <c r="H495" s="20">
        <f>H496</f>
        <v>6147</v>
      </c>
      <c r="I495" s="20" t="s">
        <v>583</v>
      </c>
      <c r="J495" s="20">
        <f>J496</f>
        <v>6146971.24</v>
      </c>
      <c r="K495" s="20">
        <f>K496</f>
        <v>6147</v>
      </c>
      <c r="L495" s="17">
        <f t="shared" si="77"/>
        <v>100</v>
      </c>
    </row>
    <row r="496" spans="1:12" ht="56.25" customHeight="1">
      <c r="A496" s="18" t="s">
        <v>1635</v>
      </c>
      <c r="B496" s="12" t="s">
        <v>530</v>
      </c>
      <c r="C496" s="12" t="s">
        <v>78</v>
      </c>
      <c r="D496" s="12" t="s">
        <v>466</v>
      </c>
      <c r="E496" s="12" t="s">
        <v>1636</v>
      </c>
      <c r="F496" s="21">
        <v>6147000</v>
      </c>
      <c r="G496" s="21">
        <f>F496</f>
        <v>6147000</v>
      </c>
      <c r="H496" s="22">
        <f>ROUND(G496/1000,0)</f>
        <v>6147</v>
      </c>
      <c r="I496" s="22">
        <v>6146971.24</v>
      </c>
      <c r="J496" s="22">
        <f>I496</f>
        <v>6146971.24</v>
      </c>
      <c r="K496" s="22">
        <f>ROUND(J496/1000,0)</f>
        <v>6147</v>
      </c>
      <c r="L496" s="17">
        <f t="shared" si="77"/>
        <v>100</v>
      </c>
    </row>
    <row r="497" spans="1:12" ht="56.25" customHeight="1">
      <c r="A497" s="18" t="s">
        <v>81</v>
      </c>
      <c r="B497" s="12" t="s">
        <v>530</v>
      </c>
      <c r="C497" s="12" t="s">
        <v>78</v>
      </c>
      <c r="D497" s="12" t="s">
        <v>82</v>
      </c>
      <c r="E497" s="12" t="s">
        <v>1601</v>
      </c>
      <c r="F497" s="19" t="s">
        <v>584</v>
      </c>
      <c r="G497" s="19">
        <f>G498</f>
        <v>7101300</v>
      </c>
      <c r="H497" s="20">
        <f>H498</f>
        <v>7101</v>
      </c>
      <c r="I497" s="20" t="s">
        <v>585</v>
      </c>
      <c r="J497" s="20">
        <f>J498</f>
        <v>7094735.7700000005</v>
      </c>
      <c r="K497" s="20">
        <f>K498</f>
        <v>7095</v>
      </c>
      <c r="L497" s="17">
        <f t="shared" si="77"/>
        <v>99.91550485847064</v>
      </c>
    </row>
    <row r="498" spans="1:12" ht="96.75" customHeight="1">
      <c r="A498" s="18" t="s">
        <v>83</v>
      </c>
      <c r="B498" s="12" t="s">
        <v>530</v>
      </c>
      <c r="C498" s="12" t="s">
        <v>78</v>
      </c>
      <c r="D498" s="12" t="s">
        <v>84</v>
      </c>
      <c r="E498" s="12" t="s">
        <v>1601</v>
      </c>
      <c r="F498" s="19" t="s">
        <v>584</v>
      </c>
      <c r="G498" s="19">
        <f>G499+G501+G503</f>
        <v>7101300</v>
      </c>
      <c r="H498" s="20">
        <f>H499+H501+H503</f>
        <v>7101</v>
      </c>
      <c r="I498" s="20" t="s">
        <v>585</v>
      </c>
      <c r="J498" s="20">
        <f>J499+J501+J503</f>
        <v>7094735.7700000005</v>
      </c>
      <c r="K498" s="20">
        <f>K499+K501+K503</f>
        <v>7095</v>
      </c>
      <c r="L498" s="17">
        <f t="shared" si="77"/>
        <v>99.91550485847064</v>
      </c>
    </row>
    <row r="499" spans="1:12" ht="56.25" customHeight="1">
      <c r="A499" s="18" t="s">
        <v>586</v>
      </c>
      <c r="B499" s="12" t="s">
        <v>530</v>
      </c>
      <c r="C499" s="12" t="s">
        <v>78</v>
      </c>
      <c r="D499" s="12" t="s">
        <v>587</v>
      </c>
      <c r="E499" s="12" t="s">
        <v>1601</v>
      </c>
      <c r="F499" s="19" t="s">
        <v>588</v>
      </c>
      <c r="G499" s="19">
        <f>G500</f>
        <v>250000</v>
      </c>
      <c r="H499" s="20">
        <f>H500</f>
        <v>250</v>
      </c>
      <c r="I499" s="20" t="s">
        <v>589</v>
      </c>
      <c r="J499" s="20">
        <f>J500</f>
        <v>244402.78</v>
      </c>
      <c r="K499" s="20">
        <f>K500</f>
        <v>244</v>
      </c>
      <c r="L499" s="17">
        <f t="shared" si="77"/>
        <v>97.6</v>
      </c>
    </row>
    <row r="500" spans="1:12" ht="56.25" customHeight="1">
      <c r="A500" s="18" t="s">
        <v>1635</v>
      </c>
      <c r="B500" s="12" t="s">
        <v>530</v>
      </c>
      <c r="C500" s="12" t="s">
        <v>78</v>
      </c>
      <c r="D500" s="12" t="s">
        <v>587</v>
      </c>
      <c r="E500" s="12" t="s">
        <v>1636</v>
      </c>
      <c r="F500" s="21">
        <v>250000</v>
      </c>
      <c r="G500" s="21">
        <f>F500</f>
        <v>250000</v>
      </c>
      <c r="H500" s="22">
        <f>ROUND(G500/1000,0)</f>
        <v>250</v>
      </c>
      <c r="I500" s="22">
        <v>244402.78</v>
      </c>
      <c r="J500" s="22">
        <f>I500</f>
        <v>244402.78</v>
      </c>
      <c r="K500" s="22">
        <f>ROUND(J500/1000,0)</f>
        <v>244</v>
      </c>
      <c r="L500" s="17">
        <f t="shared" si="77"/>
        <v>97.6</v>
      </c>
    </row>
    <row r="501" spans="1:12" ht="28.5" customHeight="1">
      <c r="A501" s="18" t="s">
        <v>1656</v>
      </c>
      <c r="B501" s="12" t="s">
        <v>530</v>
      </c>
      <c r="C501" s="12" t="s">
        <v>78</v>
      </c>
      <c r="D501" s="12" t="s">
        <v>590</v>
      </c>
      <c r="E501" s="12" t="s">
        <v>1601</v>
      </c>
      <c r="F501" s="19" t="s">
        <v>591</v>
      </c>
      <c r="G501" s="19">
        <f>G502</f>
        <v>787000</v>
      </c>
      <c r="H501" s="20">
        <f>H502</f>
        <v>787</v>
      </c>
      <c r="I501" s="20" t="s">
        <v>592</v>
      </c>
      <c r="J501" s="20">
        <f>J502</f>
        <v>786588.79</v>
      </c>
      <c r="K501" s="20">
        <f>K502</f>
        <v>787</v>
      </c>
      <c r="L501" s="17">
        <f t="shared" si="77"/>
        <v>100</v>
      </c>
    </row>
    <row r="502" spans="1:12" ht="56.25" customHeight="1">
      <c r="A502" s="18" t="s">
        <v>1635</v>
      </c>
      <c r="B502" s="12" t="s">
        <v>530</v>
      </c>
      <c r="C502" s="12" t="s">
        <v>78</v>
      </c>
      <c r="D502" s="12" t="s">
        <v>590</v>
      </c>
      <c r="E502" s="12" t="s">
        <v>1636</v>
      </c>
      <c r="F502" s="21">
        <v>787000</v>
      </c>
      <c r="G502" s="21">
        <f>F502</f>
        <v>787000</v>
      </c>
      <c r="H502" s="22">
        <f>ROUND(G502/1000,0)</f>
        <v>787</v>
      </c>
      <c r="I502" s="22">
        <v>786588.79</v>
      </c>
      <c r="J502" s="22">
        <f>I502</f>
        <v>786588.79</v>
      </c>
      <c r="K502" s="22">
        <f>ROUND(J502/1000,0)</f>
        <v>787</v>
      </c>
      <c r="L502" s="17">
        <f t="shared" si="77"/>
        <v>100</v>
      </c>
    </row>
    <row r="503" spans="1:12" ht="28.5" customHeight="1">
      <c r="A503" s="18" t="s">
        <v>85</v>
      </c>
      <c r="B503" s="12" t="s">
        <v>530</v>
      </c>
      <c r="C503" s="12" t="s">
        <v>78</v>
      </c>
      <c r="D503" s="12" t="s">
        <v>86</v>
      </c>
      <c r="E503" s="12" t="s">
        <v>1601</v>
      </c>
      <c r="F503" s="19" t="s">
        <v>593</v>
      </c>
      <c r="G503" s="19">
        <f>G504</f>
        <v>6064300</v>
      </c>
      <c r="H503" s="20">
        <f>H504</f>
        <v>6064</v>
      </c>
      <c r="I503" s="20" t="s">
        <v>594</v>
      </c>
      <c r="J503" s="20">
        <f>J504</f>
        <v>6063744.2</v>
      </c>
      <c r="K503" s="20">
        <f>K504</f>
        <v>6064</v>
      </c>
      <c r="L503" s="17">
        <f t="shared" si="77"/>
        <v>100</v>
      </c>
    </row>
    <row r="504" spans="1:12" ht="56.25" customHeight="1">
      <c r="A504" s="18" t="s">
        <v>1635</v>
      </c>
      <c r="B504" s="12" t="s">
        <v>530</v>
      </c>
      <c r="C504" s="12" t="s">
        <v>78</v>
      </c>
      <c r="D504" s="12" t="s">
        <v>86</v>
      </c>
      <c r="E504" s="12" t="s">
        <v>1636</v>
      </c>
      <c r="F504" s="21">
        <v>6064300</v>
      </c>
      <c r="G504" s="21">
        <f>F504</f>
        <v>6064300</v>
      </c>
      <c r="H504" s="22">
        <f>ROUND(G504/1000,0)</f>
        <v>6064</v>
      </c>
      <c r="I504" s="22">
        <v>6063744.2</v>
      </c>
      <c r="J504" s="22">
        <f>I504</f>
        <v>6063744.2</v>
      </c>
      <c r="K504" s="22">
        <f>ROUND(J504/1000,0)</f>
        <v>6064</v>
      </c>
      <c r="L504" s="17">
        <f t="shared" si="77"/>
        <v>100</v>
      </c>
    </row>
    <row r="505" spans="1:12" ht="69.75" customHeight="1">
      <c r="A505" s="18" t="s">
        <v>481</v>
      </c>
      <c r="B505" s="12" t="s">
        <v>530</v>
      </c>
      <c r="C505" s="12" t="s">
        <v>78</v>
      </c>
      <c r="D505" s="12" t="s">
        <v>482</v>
      </c>
      <c r="E505" s="12" t="s">
        <v>1601</v>
      </c>
      <c r="F505" s="19" t="s">
        <v>595</v>
      </c>
      <c r="G505" s="19">
        <f>G506</f>
        <v>52997544.43</v>
      </c>
      <c r="H505" s="20">
        <f>H506</f>
        <v>52998</v>
      </c>
      <c r="I505" s="20" t="s">
        <v>596</v>
      </c>
      <c r="J505" s="20">
        <f>J506</f>
        <v>52997544.419999994</v>
      </c>
      <c r="K505" s="20">
        <f>K506</f>
        <v>52998</v>
      </c>
      <c r="L505" s="17">
        <f t="shared" si="77"/>
        <v>100</v>
      </c>
    </row>
    <row r="506" spans="1:12" ht="138" customHeight="1">
      <c r="A506" s="18" t="s">
        <v>484</v>
      </c>
      <c r="B506" s="12" t="s">
        <v>530</v>
      </c>
      <c r="C506" s="12" t="s">
        <v>78</v>
      </c>
      <c r="D506" s="12" t="s">
        <v>485</v>
      </c>
      <c r="E506" s="12" t="s">
        <v>1601</v>
      </c>
      <c r="F506" s="19" t="s">
        <v>595</v>
      </c>
      <c r="G506" s="19">
        <f>G507+G509</f>
        <v>52997544.43</v>
      </c>
      <c r="H506" s="20">
        <f>H507+H509</f>
        <v>52998</v>
      </c>
      <c r="I506" s="20" t="s">
        <v>596</v>
      </c>
      <c r="J506" s="20">
        <f>J507+J509</f>
        <v>52997544.419999994</v>
      </c>
      <c r="K506" s="20">
        <f>K507+K509</f>
        <v>52998</v>
      </c>
      <c r="L506" s="17">
        <f t="shared" si="77"/>
        <v>100</v>
      </c>
    </row>
    <row r="507" spans="1:12" ht="28.5" customHeight="1">
      <c r="A507" s="18" t="s">
        <v>486</v>
      </c>
      <c r="B507" s="12" t="s">
        <v>530</v>
      </c>
      <c r="C507" s="12" t="s">
        <v>78</v>
      </c>
      <c r="D507" s="12" t="s">
        <v>487</v>
      </c>
      <c r="E507" s="12" t="s">
        <v>1601</v>
      </c>
      <c r="F507" s="19" t="s">
        <v>597</v>
      </c>
      <c r="G507" s="19">
        <f>G508</f>
        <v>26529.73</v>
      </c>
      <c r="H507" s="20">
        <f>H508</f>
        <v>27</v>
      </c>
      <c r="I507" s="20" t="s">
        <v>597</v>
      </c>
      <c r="J507" s="20">
        <f>J508</f>
        <v>26529.73</v>
      </c>
      <c r="K507" s="20">
        <f>K508</f>
        <v>27</v>
      </c>
      <c r="L507" s="17">
        <f t="shared" si="77"/>
        <v>100</v>
      </c>
    </row>
    <row r="508" spans="1:12" ht="56.25" customHeight="1">
      <c r="A508" s="18" t="s">
        <v>1635</v>
      </c>
      <c r="B508" s="12" t="s">
        <v>530</v>
      </c>
      <c r="C508" s="12" t="s">
        <v>78</v>
      </c>
      <c r="D508" s="12" t="s">
        <v>487</v>
      </c>
      <c r="E508" s="12" t="s">
        <v>1636</v>
      </c>
      <c r="F508" s="21">
        <v>26529.73</v>
      </c>
      <c r="G508" s="21">
        <f>F508</f>
        <v>26529.73</v>
      </c>
      <c r="H508" s="22">
        <f>ROUND(G508/1000,0)</f>
        <v>27</v>
      </c>
      <c r="I508" s="22">
        <v>26529.73</v>
      </c>
      <c r="J508" s="22">
        <f>I508</f>
        <v>26529.73</v>
      </c>
      <c r="K508" s="22">
        <f>ROUND(J508/1000,0)</f>
        <v>27</v>
      </c>
      <c r="L508" s="17">
        <f t="shared" si="77"/>
        <v>100</v>
      </c>
    </row>
    <row r="509" spans="1:12" ht="28.5" customHeight="1">
      <c r="A509" s="18" t="s">
        <v>489</v>
      </c>
      <c r="B509" s="12" t="s">
        <v>530</v>
      </c>
      <c r="C509" s="12" t="s">
        <v>78</v>
      </c>
      <c r="D509" s="12" t="s">
        <v>490</v>
      </c>
      <c r="E509" s="12" t="s">
        <v>1601</v>
      </c>
      <c r="F509" s="19" t="s">
        <v>598</v>
      </c>
      <c r="G509" s="19">
        <f>G510</f>
        <v>52971014.7</v>
      </c>
      <c r="H509" s="20">
        <f>H510</f>
        <v>52971</v>
      </c>
      <c r="I509" s="20" t="s">
        <v>599</v>
      </c>
      <c r="J509" s="20">
        <f>J510</f>
        <v>52971014.69</v>
      </c>
      <c r="K509" s="20">
        <f>K510</f>
        <v>52971</v>
      </c>
      <c r="L509" s="17">
        <f t="shared" si="77"/>
        <v>100</v>
      </c>
    </row>
    <row r="510" spans="1:12" ht="56.25" customHeight="1">
      <c r="A510" s="18" t="s">
        <v>1635</v>
      </c>
      <c r="B510" s="12" t="s">
        <v>530</v>
      </c>
      <c r="C510" s="12" t="s">
        <v>78</v>
      </c>
      <c r="D510" s="12" t="s">
        <v>490</v>
      </c>
      <c r="E510" s="12" t="s">
        <v>1636</v>
      </c>
      <c r="F510" s="21">
        <v>52971014.7</v>
      </c>
      <c r="G510" s="21">
        <f>F510</f>
        <v>52971014.7</v>
      </c>
      <c r="H510" s="22">
        <f>ROUND(G510/1000,0)</f>
        <v>52971</v>
      </c>
      <c r="I510" s="22">
        <v>52971014.69</v>
      </c>
      <c r="J510" s="22">
        <f>I510</f>
        <v>52971014.69</v>
      </c>
      <c r="K510" s="22">
        <f>ROUND(J510/1000,0)</f>
        <v>52971</v>
      </c>
      <c r="L510" s="17">
        <f t="shared" si="77"/>
        <v>100</v>
      </c>
    </row>
    <row r="511" spans="1:12" ht="15" customHeight="1">
      <c r="A511" s="18" t="s">
        <v>303</v>
      </c>
      <c r="B511" s="12" t="s">
        <v>530</v>
      </c>
      <c r="C511" s="12" t="s">
        <v>304</v>
      </c>
      <c r="D511" s="12" t="s">
        <v>1601</v>
      </c>
      <c r="E511" s="12" t="s">
        <v>1601</v>
      </c>
      <c r="F511" s="19" t="s">
        <v>492</v>
      </c>
      <c r="G511" s="19">
        <f>G512+G516</f>
        <v>120000</v>
      </c>
      <c r="H511" s="20">
        <f>H512+H516</f>
        <v>120</v>
      </c>
      <c r="I511" s="20" t="s">
        <v>600</v>
      </c>
      <c r="J511" s="20">
        <f>J512+J516</f>
        <v>119776</v>
      </c>
      <c r="K511" s="20">
        <f>K512+K516</f>
        <v>120</v>
      </c>
      <c r="L511" s="17">
        <f t="shared" si="77"/>
        <v>100</v>
      </c>
    </row>
    <row r="512" spans="1:12" ht="56.25" customHeight="1">
      <c r="A512" s="18" t="s">
        <v>217</v>
      </c>
      <c r="B512" s="12" t="s">
        <v>530</v>
      </c>
      <c r="C512" s="12" t="s">
        <v>304</v>
      </c>
      <c r="D512" s="12" t="s">
        <v>218</v>
      </c>
      <c r="E512" s="12" t="s">
        <v>1601</v>
      </c>
      <c r="F512" s="19" t="s">
        <v>601</v>
      </c>
      <c r="G512" s="19">
        <f aca="true" t="shared" si="82" ref="G512:H514">G513</f>
        <v>71000</v>
      </c>
      <c r="H512" s="20">
        <f t="shared" si="82"/>
        <v>71</v>
      </c>
      <c r="I512" s="20" t="s">
        <v>602</v>
      </c>
      <c r="J512" s="20">
        <f aca="true" t="shared" si="83" ref="J512:K514">J513</f>
        <v>70776</v>
      </c>
      <c r="K512" s="20">
        <f t="shared" si="83"/>
        <v>71</v>
      </c>
      <c r="L512" s="17">
        <f t="shared" si="77"/>
        <v>100</v>
      </c>
    </row>
    <row r="513" spans="1:12" ht="83.25" customHeight="1">
      <c r="A513" s="18" t="s">
        <v>330</v>
      </c>
      <c r="B513" s="12" t="s">
        <v>530</v>
      </c>
      <c r="C513" s="12" t="s">
        <v>304</v>
      </c>
      <c r="D513" s="12" t="s">
        <v>331</v>
      </c>
      <c r="E513" s="12" t="s">
        <v>1601</v>
      </c>
      <c r="F513" s="19" t="s">
        <v>601</v>
      </c>
      <c r="G513" s="19">
        <f t="shared" si="82"/>
        <v>71000</v>
      </c>
      <c r="H513" s="20">
        <f t="shared" si="82"/>
        <v>71</v>
      </c>
      <c r="I513" s="20" t="s">
        <v>602</v>
      </c>
      <c r="J513" s="20">
        <f t="shared" si="83"/>
        <v>70776</v>
      </c>
      <c r="K513" s="20">
        <f t="shared" si="83"/>
        <v>71</v>
      </c>
      <c r="L513" s="17">
        <f t="shared" si="77"/>
        <v>100</v>
      </c>
    </row>
    <row r="514" spans="1:12" ht="28.5" customHeight="1">
      <c r="A514" s="18" t="s">
        <v>334</v>
      </c>
      <c r="B514" s="12" t="s">
        <v>530</v>
      </c>
      <c r="C514" s="12" t="s">
        <v>304</v>
      </c>
      <c r="D514" s="12" t="s">
        <v>335</v>
      </c>
      <c r="E514" s="12" t="s">
        <v>1601</v>
      </c>
      <c r="F514" s="19" t="s">
        <v>601</v>
      </c>
      <c r="G514" s="19">
        <f t="shared" si="82"/>
        <v>71000</v>
      </c>
      <c r="H514" s="20">
        <f t="shared" si="82"/>
        <v>71</v>
      </c>
      <c r="I514" s="20" t="s">
        <v>602</v>
      </c>
      <c r="J514" s="20">
        <f t="shared" si="83"/>
        <v>70776</v>
      </c>
      <c r="K514" s="20">
        <f t="shared" si="83"/>
        <v>71</v>
      </c>
      <c r="L514" s="17">
        <f t="shared" si="77"/>
        <v>100</v>
      </c>
    </row>
    <row r="515" spans="1:12" ht="56.25" customHeight="1">
      <c r="A515" s="18" t="s">
        <v>1635</v>
      </c>
      <c r="B515" s="12" t="s">
        <v>530</v>
      </c>
      <c r="C515" s="12" t="s">
        <v>304</v>
      </c>
      <c r="D515" s="12" t="s">
        <v>335</v>
      </c>
      <c r="E515" s="12" t="s">
        <v>1636</v>
      </c>
      <c r="F515" s="21">
        <v>71000</v>
      </c>
      <c r="G515" s="21">
        <f>F515</f>
        <v>71000</v>
      </c>
      <c r="H515" s="22">
        <f>ROUND(G515/1000,0)</f>
        <v>71</v>
      </c>
      <c r="I515" s="22">
        <v>70776</v>
      </c>
      <c r="J515" s="22">
        <f>I515</f>
        <v>70776</v>
      </c>
      <c r="K515" s="22">
        <f>ROUND(J515/1000,0)</f>
        <v>71</v>
      </c>
      <c r="L515" s="17">
        <f t="shared" si="77"/>
        <v>100</v>
      </c>
    </row>
    <row r="516" spans="1:12" ht="56.25" customHeight="1">
      <c r="A516" s="18" t="s">
        <v>12</v>
      </c>
      <c r="B516" s="12" t="s">
        <v>530</v>
      </c>
      <c r="C516" s="12" t="s">
        <v>304</v>
      </c>
      <c r="D516" s="12" t="s">
        <v>13</v>
      </c>
      <c r="E516" s="12" t="s">
        <v>1601</v>
      </c>
      <c r="F516" s="19" t="s">
        <v>497</v>
      </c>
      <c r="G516" s="19">
        <f aca="true" t="shared" si="84" ref="G516:H518">G517</f>
        <v>49000</v>
      </c>
      <c r="H516" s="20">
        <f t="shared" si="84"/>
        <v>49</v>
      </c>
      <c r="I516" s="20" t="s">
        <v>497</v>
      </c>
      <c r="J516" s="20">
        <f aca="true" t="shared" si="85" ref="J516:K518">J517</f>
        <v>49000</v>
      </c>
      <c r="K516" s="20">
        <f t="shared" si="85"/>
        <v>49</v>
      </c>
      <c r="L516" s="17">
        <f t="shared" si="77"/>
        <v>100</v>
      </c>
    </row>
    <row r="517" spans="1:12" ht="83.25" customHeight="1">
      <c r="A517" s="18" t="s">
        <v>146</v>
      </c>
      <c r="B517" s="12" t="s">
        <v>530</v>
      </c>
      <c r="C517" s="12" t="s">
        <v>304</v>
      </c>
      <c r="D517" s="12" t="s">
        <v>147</v>
      </c>
      <c r="E517" s="12" t="s">
        <v>1601</v>
      </c>
      <c r="F517" s="19" t="s">
        <v>497</v>
      </c>
      <c r="G517" s="19">
        <f t="shared" si="84"/>
        <v>49000</v>
      </c>
      <c r="H517" s="20">
        <f t="shared" si="84"/>
        <v>49</v>
      </c>
      <c r="I517" s="20" t="s">
        <v>497</v>
      </c>
      <c r="J517" s="20">
        <f t="shared" si="85"/>
        <v>49000</v>
      </c>
      <c r="K517" s="20">
        <f t="shared" si="85"/>
        <v>49</v>
      </c>
      <c r="L517" s="17">
        <f t="shared" si="77"/>
        <v>100</v>
      </c>
    </row>
    <row r="518" spans="1:12" ht="28.5" customHeight="1">
      <c r="A518" s="18" t="s">
        <v>148</v>
      </c>
      <c r="B518" s="12" t="s">
        <v>530</v>
      </c>
      <c r="C518" s="12" t="s">
        <v>304</v>
      </c>
      <c r="D518" s="12" t="s">
        <v>149</v>
      </c>
      <c r="E518" s="12" t="s">
        <v>1601</v>
      </c>
      <c r="F518" s="19" t="s">
        <v>497</v>
      </c>
      <c r="G518" s="19">
        <f t="shared" si="84"/>
        <v>49000</v>
      </c>
      <c r="H518" s="20">
        <f t="shared" si="84"/>
        <v>49</v>
      </c>
      <c r="I518" s="20" t="s">
        <v>497</v>
      </c>
      <c r="J518" s="20">
        <f t="shared" si="85"/>
        <v>49000</v>
      </c>
      <c r="K518" s="20">
        <f t="shared" si="85"/>
        <v>49</v>
      </c>
      <c r="L518" s="17">
        <f aca="true" t="shared" si="86" ref="L518:L581">K518/H518*100</f>
        <v>100</v>
      </c>
    </row>
    <row r="519" spans="1:12" ht="56.25" customHeight="1">
      <c r="A519" s="18" t="s">
        <v>1635</v>
      </c>
      <c r="B519" s="12" t="s">
        <v>530</v>
      </c>
      <c r="C519" s="12" t="s">
        <v>304</v>
      </c>
      <c r="D519" s="12" t="s">
        <v>149</v>
      </c>
      <c r="E519" s="12" t="s">
        <v>1636</v>
      </c>
      <c r="F519" s="21">
        <v>49000</v>
      </c>
      <c r="G519" s="21">
        <f>F519</f>
        <v>49000</v>
      </c>
      <c r="H519" s="22">
        <f>ROUND(G519/1000,0)</f>
        <v>49</v>
      </c>
      <c r="I519" s="22">
        <v>49000</v>
      </c>
      <c r="J519" s="22">
        <f>I519</f>
        <v>49000</v>
      </c>
      <c r="K519" s="22">
        <f>ROUND(J519/1000,0)</f>
        <v>49</v>
      </c>
      <c r="L519" s="17">
        <f t="shared" si="86"/>
        <v>100</v>
      </c>
    </row>
    <row r="520" spans="1:12" ht="15" customHeight="1">
      <c r="A520" s="18" t="s">
        <v>141</v>
      </c>
      <c r="B520" s="12" t="s">
        <v>530</v>
      </c>
      <c r="C520" s="12" t="s">
        <v>142</v>
      </c>
      <c r="D520" s="12" t="s">
        <v>1601</v>
      </c>
      <c r="E520" s="12" t="s">
        <v>1601</v>
      </c>
      <c r="F520" s="19" t="s">
        <v>588</v>
      </c>
      <c r="G520" s="19">
        <f aca="true" t="shared" si="87" ref="G520:H523">G521</f>
        <v>250000</v>
      </c>
      <c r="H520" s="20">
        <f t="shared" si="87"/>
        <v>250</v>
      </c>
      <c r="I520" s="20" t="s">
        <v>603</v>
      </c>
      <c r="J520" s="20">
        <f aca="true" t="shared" si="88" ref="J520:K523">J521</f>
        <v>249954.5</v>
      </c>
      <c r="K520" s="20">
        <f t="shared" si="88"/>
        <v>250</v>
      </c>
      <c r="L520" s="17">
        <f t="shared" si="86"/>
        <v>100</v>
      </c>
    </row>
    <row r="521" spans="1:12" ht="42" customHeight="1">
      <c r="A521" s="18" t="s">
        <v>118</v>
      </c>
      <c r="B521" s="12" t="s">
        <v>530</v>
      </c>
      <c r="C521" s="12" t="s">
        <v>142</v>
      </c>
      <c r="D521" s="12" t="s">
        <v>119</v>
      </c>
      <c r="E521" s="12" t="s">
        <v>1601</v>
      </c>
      <c r="F521" s="19" t="s">
        <v>588</v>
      </c>
      <c r="G521" s="19">
        <f t="shared" si="87"/>
        <v>250000</v>
      </c>
      <c r="H521" s="20">
        <f t="shared" si="87"/>
        <v>250</v>
      </c>
      <c r="I521" s="20" t="s">
        <v>603</v>
      </c>
      <c r="J521" s="20">
        <f t="shared" si="88"/>
        <v>249954.5</v>
      </c>
      <c r="K521" s="20">
        <f t="shared" si="88"/>
        <v>250</v>
      </c>
      <c r="L521" s="17">
        <f t="shared" si="86"/>
        <v>100</v>
      </c>
    </row>
    <row r="522" spans="1:12" ht="69.75" customHeight="1">
      <c r="A522" s="18" t="s">
        <v>120</v>
      </c>
      <c r="B522" s="12" t="s">
        <v>530</v>
      </c>
      <c r="C522" s="12" t="s">
        <v>142</v>
      </c>
      <c r="D522" s="12" t="s">
        <v>121</v>
      </c>
      <c r="E522" s="12" t="s">
        <v>1601</v>
      </c>
      <c r="F522" s="19" t="s">
        <v>588</v>
      </c>
      <c r="G522" s="19">
        <f t="shared" si="87"/>
        <v>250000</v>
      </c>
      <c r="H522" s="20">
        <f t="shared" si="87"/>
        <v>250</v>
      </c>
      <c r="I522" s="20" t="s">
        <v>603</v>
      </c>
      <c r="J522" s="20">
        <f t="shared" si="88"/>
        <v>249954.5</v>
      </c>
      <c r="K522" s="20">
        <f t="shared" si="88"/>
        <v>250</v>
      </c>
      <c r="L522" s="17">
        <f t="shared" si="86"/>
        <v>100</v>
      </c>
    </row>
    <row r="523" spans="1:12" ht="15" customHeight="1">
      <c r="A523" s="18" t="s">
        <v>169</v>
      </c>
      <c r="B523" s="12" t="s">
        <v>530</v>
      </c>
      <c r="C523" s="12" t="s">
        <v>142</v>
      </c>
      <c r="D523" s="12" t="s">
        <v>170</v>
      </c>
      <c r="E523" s="12" t="s">
        <v>1601</v>
      </c>
      <c r="F523" s="19" t="s">
        <v>588</v>
      </c>
      <c r="G523" s="19">
        <f t="shared" si="87"/>
        <v>250000</v>
      </c>
      <c r="H523" s="20">
        <f t="shared" si="87"/>
        <v>250</v>
      </c>
      <c r="I523" s="20" t="s">
        <v>603</v>
      </c>
      <c r="J523" s="20">
        <f t="shared" si="88"/>
        <v>249954.5</v>
      </c>
      <c r="K523" s="20">
        <f t="shared" si="88"/>
        <v>250</v>
      </c>
      <c r="L523" s="17">
        <f t="shared" si="86"/>
        <v>100</v>
      </c>
    </row>
    <row r="524" spans="1:12" ht="56.25" customHeight="1">
      <c r="A524" s="18" t="s">
        <v>1635</v>
      </c>
      <c r="B524" s="12" t="s">
        <v>530</v>
      </c>
      <c r="C524" s="12" t="s">
        <v>142</v>
      </c>
      <c r="D524" s="12" t="s">
        <v>170</v>
      </c>
      <c r="E524" s="12" t="s">
        <v>1636</v>
      </c>
      <c r="F524" s="21">
        <v>250000</v>
      </c>
      <c r="G524" s="21">
        <f>F524</f>
        <v>250000</v>
      </c>
      <c r="H524" s="22">
        <f>ROUND(G524/1000,0)</f>
        <v>250</v>
      </c>
      <c r="I524" s="22">
        <v>249954.5</v>
      </c>
      <c r="J524" s="22">
        <f>I524</f>
        <v>249954.5</v>
      </c>
      <c r="K524" s="22">
        <f>ROUND(J524/1000,0)</f>
        <v>250</v>
      </c>
      <c r="L524" s="17">
        <f t="shared" si="86"/>
        <v>100</v>
      </c>
    </row>
    <row r="525" spans="1:12" ht="28.5" customHeight="1">
      <c r="A525" s="18" t="s">
        <v>355</v>
      </c>
      <c r="B525" s="12" t="s">
        <v>530</v>
      </c>
      <c r="C525" s="12" t="s">
        <v>356</v>
      </c>
      <c r="D525" s="12" t="s">
        <v>1601</v>
      </c>
      <c r="E525" s="12" t="s">
        <v>1601</v>
      </c>
      <c r="F525" s="19" t="s">
        <v>604</v>
      </c>
      <c r="G525" s="19">
        <f>G526</f>
        <v>21955540</v>
      </c>
      <c r="H525" s="20">
        <f>H526</f>
        <v>21955</v>
      </c>
      <c r="I525" s="20" t="s">
        <v>605</v>
      </c>
      <c r="J525" s="20">
        <f>J526</f>
        <v>21888439.240000002</v>
      </c>
      <c r="K525" s="20">
        <f>K526</f>
        <v>21888</v>
      </c>
      <c r="L525" s="17">
        <f t="shared" si="86"/>
        <v>99.69483033477567</v>
      </c>
    </row>
    <row r="526" spans="1:12" ht="56.25" customHeight="1">
      <c r="A526" s="18" t="s">
        <v>217</v>
      </c>
      <c r="B526" s="12" t="s">
        <v>530</v>
      </c>
      <c r="C526" s="12" t="s">
        <v>356</v>
      </c>
      <c r="D526" s="12" t="s">
        <v>218</v>
      </c>
      <c r="E526" s="12" t="s">
        <v>1601</v>
      </c>
      <c r="F526" s="19" t="s">
        <v>604</v>
      </c>
      <c r="G526" s="19">
        <f>G527</f>
        <v>21955540</v>
      </c>
      <c r="H526" s="20">
        <f>H527</f>
        <v>21955</v>
      </c>
      <c r="I526" s="20" t="s">
        <v>605</v>
      </c>
      <c r="J526" s="20">
        <f>J527</f>
        <v>21888439.240000002</v>
      </c>
      <c r="K526" s="20">
        <f>K527</f>
        <v>21888</v>
      </c>
      <c r="L526" s="17">
        <f t="shared" si="86"/>
        <v>99.69483033477567</v>
      </c>
    </row>
    <row r="527" spans="1:12" ht="111" customHeight="1">
      <c r="A527" s="18" t="s">
        <v>502</v>
      </c>
      <c r="B527" s="12" t="s">
        <v>530</v>
      </c>
      <c r="C527" s="12" t="s">
        <v>356</v>
      </c>
      <c r="D527" s="12" t="s">
        <v>503</v>
      </c>
      <c r="E527" s="12" t="s">
        <v>1601</v>
      </c>
      <c r="F527" s="19" t="s">
        <v>604</v>
      </c>
      <c r="G527" s="19">
        <f>G528+G530+G532+G534</f>
        <v>21955540</v>
      </c>
      <c r="H527" s="20">
        <f>H528+H530+H532+H534</f>
        <v>21955</v>
      </c>
      <c r="I527" s="20" t="s">
        <v>605</v>
      </c>
      <c r="J527" s="20">
        <f>J528+J530+J532+J534</f>
        <v>21888439.240000002</v>
      </c>
      <c r="K527" s="20">
        <f>K528+K530+K532+K534</f>
        <v>21888</v>
      </c>
      <c r="L527" s="17">
        <f t="shared" si="86"/>
        <v>99.69483033477567</v>
      </c>
    </row>
    <row r="528" spans="1:12" ht="69.75" customHeight="1">
      <c r="A528" s="18" t="s">
        <v>504</v>
      </c>
      <c r="B528" s="12" t="s">
        <v>530</v>
      </c>
      <c r="C528" s="12" t="s">
        <v>356</v>
      </c>
      <c r="D528" s="12" t="s">
        <v>505</v>
      </c>
      <c r="E528" s="12" t="s">
        <v>1601</v>
      </c>
      <c r="F528" s="19" t="s">
        <v>606</v>
      </c>
      <c r="G528" s="19">
        <f>G529</f>
        <v>717000</v>
      </c>
      <c r="H528" s="20">
        <f>H529</f>
        <v>717</v>
      </c>
      <c r="I528" s="20" t="s">
        <v>607</v>
      </c>
      <c r="J528" s="20">
        <f>J529</f>
        <v>649925.67</v>
      </c>
      <c r="K528" s="20">
        <f>K529</f>
        <v>650</v>
      </c>
      <c r="L528" s="17">
        <f t="shared" si="86"/>
        <v>90.65550906555092</v>
      </c>
    </row>
    <row r="529" spans="1:12" ht="28.5" customHeight="1">
      <c r="A529" s="18" t="s">
        <v>1658</v>
      </c>
      <c r="B529" s="12" t="s">
        <v>530</v>
      </c>
      <c r="C529" s="12" t="s">
        <v>356</v>
      </c>
      <c r="D529" s="12" t="s">
        <v>505</v>
      </c>
      <c r="E529" s="12" t="s">
        <v>1659</v>
      </c>
      <c r="F529" s="21">
        <v>717000</v>
      </c>
      <c r="G529" s="21">
        <f>F529</f>
        <v>717000</v>
      </c>
      <c r="H529" s="22">
        <f>ROUND(G529/1000,0)</f>
        <v>717</v>
      </c>
      <c r="I529" s="22">
        <v>649925.67</v>
      </c>
      <c r="J529" s="22">
        <f>I529</f>
        <v>649925.67</v>
      </c>
      <c r="K529" s="22">
        <f>ROUND(J529/1000,0)</f>
        <v>650</v>
      </c>
      <c r="L529" s="17">
        <f t="shared" si="86"/>
        <v>90.65550906555092</v>
      </c>
    </row>
    <row r="530" spans="1:12" ht="42" customHeight="1">
      <c r="A530" s="18" t="s">
        <v>508</v>
      </c>
      <c r="B530" s="12" t="s">
        <v>530</v>
      </c>
      <c r="C530" s="12" t="s">
        <v>356</v>
      </c>
      <c r="D530" s="12" t="s">
        <v>509</v>
      </c>
      <c r="E530" s="12" t="s">
        <v>1601</v>
      </c>
      <c r="F530" s="19" t="s">
        <v>608</v>
      </c>
      <c r="G530" s="19">
        <f>G531</f>
        <v>2745180</v>
      </c>
      <c r="H530" s="20">
        <f>H531</f>
        <v>2745</v>
      </c>
      <c r="I530" s="20" t="s">
        <v>609</v>
      </c>
      <c r="J530" s="20">
        <f>J531</f>
        <v>2745173</v>
      </c>
      <c r="K530" s="20">
        <f>K531</f>
        <v>2745</v>
      </c>
      <c r="L530" s="17">
        <f t="shared" si="86"/>
        <v>100</v>
      </c>
    </row>
    <row r="531" spans="1:12" ht="28.5" customHeight="1">
      <c r="A531" s="18" t="s">
        <v>1658</v>
      </c>
      <c r="B531" s="12" t="s">
        <v>530</v>
      </c>
      <c r="C531" s="12" t="s">
        <v>356</v>
      </c>
      <c r="D531" s="12" t="s">
        <v>509</v>
      </c>
      <c r="E531" s="12" t="s">
        <v>1659</v>
      </c>
      <c r="F531" s="21">
        <v>2745180</v>
      </c>
      <c r="G531" s="21">
        <f>F531</f>
        <v>2745180</v>
      </c>
      <c r="H531" s="22">
        <f>ROUND(G531/1000,0)</f>
        <v>2745</v>
      </c>
      <c r="I531" s="22">
        <v>2745173</v>
      </c>
      <c r="J531" s="22">
        <f>I531</f>
        <v>2745173</v>
      </c>
      <c r="K531" s="22">
        <f>ROUND(J531/1000,0)</f>
        <v>2745</v>
      </c>
      <c r="L531" s="17">
        <f t="shared" si="86"/>
        <v>100</v>
      </c>
    </row>
    <row r="532" spans="1:12" ht="56.25" customHeight="1">
      <c r="A532" s="18" t="s">
        <v>512</v>
      </c>
      <c r="B532" s="12" t="s">
        <v>530</v>
      </c>
      <c r="C532" s="12" t="s">
        <v>356</v>
      </c>
      <c r="D532" s="12" t="s">
        <v>513</v>
      </c>
      <c r="E532" s="12" t="s">
        <v>1601</v>
      </c>
      <c r="F532" s="19" t="s">
        <v>610</v>
      </c>
      <c r="G532" s="19">
        <f>G533</f>
        <v>3143890</v>
      </c>
      <c r="H532" s="20">
        <f>H533</f>
        <v>3144</v>
      </c>
      <c r="I532" s="20" t="s">
        <v>611</v>
      </c>
      <c r="J532" s="20">
        <f>J533</f>
        <v>3143880.57</v>
      </c>
      <c r="K532" s="20">
        <f>K533</f>
        <v>3144</v>
      </c>
      <c r="L532" s="17">
        <f t="shared" si="86"/>
        <v>100</v>
      </c>
    </row>
    <row r="533" spans="1:12" ht="28.5" customHeight="1">
      <c r="A533" s="18" t="s">
        <v>1658</v>
      </c>
      <c r="B533" s="12" t="s">
        <v>530</v>
      </c>
      <c r="C533" s="12" t="s">
        <v>356</v>
      </c>
      <c r="D533" s="12" t="s">
        <v>513</v>
      </c>
      <c r="E533" s="12" t="s">
        <v>1659</v>
      </c>
      <c r="F533" s="21">
        <v>3143890</v>
      </c>
      <c r="G533" s="21">
        <f>F533</f>
        <v>3143890</v>
      </c>
      <c r="H533" s="22">
        <f>ROUND(G533/1000,0)</f>
        <v>3144</v>
      </c>
      <c r="I533" s="22">
        <v>3143880.57</v>
      </c>
      <c r="J533" s="22">
        <f>I533</f>
        <v>3143880.57</v>
      </c>
      <c r="K533" s="22">
        <f>ROUND(J533/1000,0)</f>
        <v>3144</v>
      </c>
      <c r="L533" s="17">
        <f t="shared" si="86"/>
        <v>100</v>
      </c>
    </row>
    <row r="534" spans="1:12" ht="42" customHeight="1">
      <c r="A534" s="18" t="s">
        <v>516</v>
      </c>
      <c r="B534" s="12" t="s">
        <v>530</v>
      </c>
      <c r="C534" s="12" t="s">
        <v>356</v>
      </c>
      <c r="D534" s="12" t="s">
        <v>517</v>
      </c>
      <c r="E534" s="12" t="s">
        <v>1601</v>
      </c>
      <c r="F534" s="19" t="s">
        <v>612</v>
      </c>
      <c r="G534" s="19">
        <f>G535</f>
        <v>15349470</v>
      </c>
      <c r="H534" s="20">
        <f>H535</f>
        <v>15349</v>
      </c>
      <c r="I534" s="20" t="s">
        <v>613</v>
      </c>
      <c r="J534" s="20">
        <f>J535</f>
        <v>15349460</v>
      </c>
      <c r="K534" s="20">
        <f>K535</f>
        <v>15349</v>
      </c>
      <c r="L534" s="17">
        <f t="shared" si="86"/>
        <v>100</v>
      </c>
    </row>
    <row r="535" spans="1:12" ht="28.5" customHeight="1">
      <c r="A535" s="18" t="s">
        <v>1658</v>
      </c>
      <c r="B535" s="12" t="s">
        <v>530</v>
      </c>
      <c r="C535" s="12" t="s">
        <v>356</v>
      </c>
      <c r="D535" s="12" t="s">
        <v>517</v>
      </c>
      <c r="E535" s="12" t="s">
        <v>1659</v>
      </c>
      <c r="F535" s="21">
        <v>15349470</v>
      </c>
      <c r="G535" s="21">
        <f>F535</f>
        <v>15349470</v>
      </c>
      <c r="H535" s="22">
        <f>ROUND(G535/1000,0)</f>
        <v>15349</v>
      </c>
      <c r="I535" s="22">
        <v>15349460</v>
      </c>
      <c r="J535" s="22">
        <f>I535</f>
        <v>15349460</v>
      </c>
      <c r="K535" s="22">
        <f>ROUND(J535/1000,0)</f>
        <v>15349</v>
      </c>
      <c r="L535" s="17">
        <f t="shared" si="86"/>
        <v>100</v>
      </c>
    </row>
    <row r="536" spans="1:12" ht="15" customHeight="1">
      <c r="A536" s="18" t="s">
        <v>520</v>
      </c>
      <c r="B536" s="12" t="s">
        <v>530</v>
      </c>
      <c r="C536" s="12" t="s">
        <v>521</v>
      </c>
      <c r="D536" s="12" t="s">
        <v>1601</v>
      </c>
      <c r="E536" s="12" t="s">
        <v>1601</v>
      </c>
      <c r="F536" s="19" t="s">
        <v>614</v>
      </c>
      <c r="G536" s="19">
        <f aca="true" t="shared" si="89" ref="G536:H539">G537</f>
        <v>233000</v>
      </c>
      <c r="H536" s="20">
        <f t="shared" si="89"/>
        <v>233</v>
      </c>
      <c r="I536" s="20" t="s">
        <v>615</v>
      </c>
      <c r="J536" s="20">
        <f aca="true" t="shared" si="90" ref="J536:K539">J537</f>
        <v>232695.42</v>
      </c>
      <c r="K536" s="20">
        <f t="shared" si="90"/>
        <v>233</v>
      </c>
      <c r="L536" s="17">
        <f t="shared" si="86"/>
        <v>100</v>
      </c>
    </row>
    <row r="537" spans="1:12" ht="56.25" customHeight="1">
      <c r="A537" s="18" t="s">
        <v>523</v>
      </c>
      <c r="B537" s="12" t="s">
        <v>530</v>
      </c>
      <c r="C537" s="12" t="s">
        <v>521</v>
      </c>
      <c r="D537" s="12" t="s">
        <v>524</v>
      </c>
      <c r="E537" s="12" t="s">
        <v>1601</v>
      </c>
      <c r="F537" s="19" t="s">
        <v>614</v>
      </c>
      <c r="G537" s="19">
        <f t="shared" si="89"/>
        <v>233000</v>
      </c>
      <c r="H537" s="20">
        <f t="shared" si="89"/>
        <v>233</v>
      </c>
      <c r="I537" s="20" t="s">
        <v>615</v>
      </c>
      <c r="J537" s="20">
        <f t="shared" si="90"/>
        <v>232695.42</v>
      </c>
      <c r="K537" s="20">
        <f t="shared" si="90"/>
        <v>233</v>
      </c>
      <c r="L537" s="17">
        <f t="shared" si="86"/>
        <v>100</v>
      </c>
    </row>
    <row r="538" spans="1:12" ht="111" customHeight="1">
      <c r="A538" s="18" t="s">
        <v>525</v>
      </c>
      <c r="B538" s="12" t="s">
        <v>530</v>
      </c>
      <c r="C538" s="12" t="s">
        <v>521</v>
      </c>
      <c r="D538" s="12" t="s">
        <v>526</v>
      </c>
      <c r="E538" s="12" t="s">
        <v>1601</v>
      </c>
      <c r="F538" s="19" t="s">
        <v>614</v>
      </c>
      <c r="G538" s="19">
        <f t="shared" si="89"/>
        <v>233000</v>
      </c>
      <c r="H538" s="20">
        <f t="shared" si="89"/>
        <v>233</v>
      </c>
      <c r="I538" s="20" t="s">
        <v>615</v>
      </c>
      <c r="J538" s="20">
        <f t="shared" si="90"/>
        <v>232695.42</v>
      </c>
      <c r="K538" s="20">
        <f t="shared" si="90"/>
        <v>233</v>
      </c>
      <c r="L538" s="17">
        <f t="shared" si="86"/>
        <v>100</v>
      </c>
    </row>
    <row r="539" spans="1:12" ht="28.5" customHeight="1">
      <c r="A539" s="18" t="s">
        <v>527</v>
      </c>
      <c r="B539" s="12" t="s">
        <v>530</v>
      </c>
      <c r="C539" s="12" t="s">
        <v>521</v>
      </c>
      <c r="D539" s="12" t="s">
        <v>528</v>
      </c>
      <c r="E539" s="12" t="s">
        <v>1601</v>
      </c>
      <c r="F539" s="19" t="s">
        <v>614</v>
      </c>
      <c r="G539" s="19">
        <f t="shared" si="89"/>
        <v>233000</v>
      </c>
      <c r="H539" s="20">
        <f t="shared" si="89"/>
        <v>233</v>
      </c>
      <c r="I539" s="20" t="s">
        <v>615</v>
      </c>
      <c r="J539" s="20">
        <f t="shared" si="90"/>
        <v>232695.42</v>
      </c>
      <c r="K539" s="20">
        <f t="shared" si="90"/>
        <v>233</v>
      </c>
      <c r="L539" s="17">
        <f t="shared" si="86"/>
        <v>100</v>
      </c>
    </row>
    <row r="540" spans="1:12" ht="56.25" customHeight="1">
      <c r="A540" s="18" t="s">
        <v>1635</v>
      </c>
      <c r="B540" s="12" t="s">
        <v>530</v>
      </c>
      <c r="C540" s="12" t="s">
        <v>521</v>
      </c>
      <c r="D540" s="12" t="s">
        <v>528</v>
      </c>
      <c r="E540" s="12" t="s">
        <v>1636</v>
      </c>
      <c r="F540" s="21">
        <v>233000</v>
      </c>
      <c r="G540" s="21">
        <f>F540</f>
        <v>233000</v>
      </c>
      <c r="H540" s="22">
        <f>ROUND(G540/1000,0)</f>
        <v>233</v>
      </c>
      <c r="I540" s="22">
        <v>232695.42</v>
      </c>
      <c r="J540" s="22">
        <f>I540</f>
        <v>232695.42</v>
      </c>
      <c r="K540" s="22">
        <f>ROUND(J540/1000,0)</f>
        <v>233</v>
      </c>
      <c r="L540" s="17">
        <f t="shared" si="86"/>
        <v>100</v>
      </c>
    </row>
    <row r="541" spans="1:12" ht="42" customHeight="1">
      <c r="A541" s="13" t="s">
        <v>616</v>
      </c>
      <c r="B541" s="14" t="s">
        <v>617</v>
      </c>
      <c r="C541" s="14" t="s">
        <v>1601</v>
      </c>
      <c r="D541" s="14" t="s">
        <v>1601</v>
      </c>
      <c r="E541" s="14" t="s">
        <v>1601</v>
      </c>
      <c r="F541" s="15" t="s">
        <v>618</v>
      </c>
      <c r="G541" s="15">
        <f>G542+G549+G562+G567+G581+G586+G615+G624+G629+G640</f>
        <v>317077587.38</v>
      </c>
      <c r="H541" s="16">
        <f>H542+H549+H562+H567+H581+H586+H615+H624+H629+H640</f>
        <v>317077</v>
      </c>
      <c r="I541" s="16" t="s">
        <v>619</v>
      </c>
      <c r="J541" s="16">
        <f>J542+J549+J562+J567+J581+J586+J615+J624+J629+J640</f>
        <v>308819803.2099999</v>
      </c>
      <c r="K541" s="16">
        <f>K542+K549+K562+K567+K581+K586+K615+K624+K629+K640</f>
        <v>308820</v>
      </c>
      <c r="L541" s="24">
        <f t="shared" si="86"/>
        <v>97.3959006802764</v>
      </c>
    </row>
    <row r="542" spans="1:12" ht="111" customHeight="1">
      <c r="A542" s="18" t="s">
        <v>1674</v>
      </c>
      <c r="B542" s="12" t="s">
        <v>617</v>
      </c>
      <c r="C542" s="12" t="s">
        <v>1675</v>
      </c>
      <c r="D542" s="12" t="s">
        <v>1601</v>
      </c>
      <c r="E542" s="12" t="s">
        <v>1601</v>
      </c>
      <c r="F542" s="19" t="s">
        <v>620</v>
      </c>
      <c r="G542" s="19">
        <f aca="true" t="shared" si="91" ref="G542:H544">G543</f>
        <v>54607000</v>
      </c>
      <c r="H542" s="20">
        <f t="shared" si="91"/>
        <v>54607</v>
      </c>
      <c r="I542" s="20" t="s">
        <v>621</v>
      </c>
      <c r="J542" s="20">
        <f aca="true" t="shared" si="92" ref="J542:K544">J543</f>
        <v>54596792.64</v>
      </c>
      <c r="K542" s="20">
        <f t="shared" si="92"/>
        <v>54596</v>
      </c>
      <c r="L542" s="17">
        <f t="shared" si="86"/>
        <v>99.97985606240958</v>
      </c>
    </row>
    <row r="543" spans="1:12" ht="56.25" customHeight="1">
      <c r="A543" s="18" t="s">
        <v>1668</v>
      </c>
      <c r="B543" s="12" t="s">
        <v>617</v>
      </c>
      <c r="C543" s="12" t="s">
        <v>1675</v>
      </c>
      <c r="D543" s="12" t="s">
        <v>1669</v>
      </c>
      <c r="E543" s="12" t="s">
        <v>1601</v>
      </c>
      <c r="F543" s="19" t="s">
        <v>620</v>
      </c>
      <c r="G543" s="19">
        <f t="shared" si="91"/>
        <v>54607000</v>
      </c>
      <c r="H543" s="20">
        <f t="shared" si="91"/>
        <v>54607</v>
      </c>
      <c r="I543" s="20" t="s">
        <v>621</v>
      </c>
      <c r="J543" s="20">
        <f t="shared" si="92"/>
        <v>54596792.64</v>
      </c>
      <c r="K543" s="20">
        <f t="shared" si="92"/>
        <v>54596</v>
      </c>
      <c r="L543" s="17">
        <f t="shared" si="86"/>
        <v>99.97985606240958</v>
      </c>
    </row>
    <row r="544" spans="1:12" ht="151.5" customHeight="1">
      <c r="A544" s="18" t="s">
        <v>1670</v>
      </c>
      <c r="B544" s="12" t="s">
        <v>617</v>
      </c>
      <c r="C544" s="12" t="s">
        <v>1675</v>
      </c>
      <c r="D544" s="12" t="s">
        <v>1671</v>
      </c>
      <c r="E544" s="12" t="s">
        <v>1601</v>
      </c>
      <c r="F544" s="19" t="s">
        <v>620</v>
      </c>
      <c r="G544" s="19">
        <f t="shared" si="91"/>
        <v>54607000</v>
      </c>
      <c r="H544" s="20">
        <f t="shared" si="91"/>
        <v>54607</v>
      </c>
      <c r="I544" s="20" t="s">
        <v>621</v>
      </c>
      <c r="J544" s="20">
        <f t="shared" si="92"/>
        <v>54596792.64</v>
      </c>
      <c r="K544" s="20">
        <f t="shared" si="92"/>
        <v>54596</v>
      </c>
      <c r="L544" s="17">
        <f t="shared" si="86"/>
        <v>99.97985606240958</v>
      </c>
    </row>
    <row r="545" spans="1:12" ht="42" customHeight="1">
      <c r="A545" s="18" t="s">
        <v>1637</v>
      </c>
      <c r="B545" s="12" t="s">
        <v>617</v>
      </c>
      <c r="C545" s="12" t="s">
        <v>1675</v>
      </c>
      <c r="D545" s="12" t="s">
        <v>1680</v>
      </c>
      <c r="E545" s="12" t="s">
        <v>1601</v>
      </c>
      <c r="F545" s="19" t="s">
        <v>620</v>
      </c>
      <c r="G545" s="19">
        <f>G546+G547+G548</f>
        <v>54607000</v>
      </c>
      <c r="H545" s="20">
        <f>H546+H547+H548</f>
        <v>54607</v>
      </c>
      <c r="I545" s="20" t="s">
        <v>621</v>
      </c>
      <c r="J545" s="20">
        <f>J546+J547+J548</f>
        <v>54596792.64</v>
      </c>
      <c r="K545" s="20">
        <f>K546+K547+K548</f>
        <v>54596</v>
      </c>
      <c r="L545" s="17">
        <f t="shared" si="86"/>
        <v>99.97985606240958</v>
      </c>
    </row>
    <row r="546" spans="1:12" ht="124.5" customHeight="1">
      <c r="A546" s="18" t="s">
        <v>1620</v>
      </c>
      <c r="B546" s="12" t="s">
        <v>617</v>
      </c>
      <c r="C546" s="12" t="s">
        <v>1675</v>
      </c>
      <c r="D546" s="12" t="s">
        <v>1680</v>
      </c>
      <c r="E546" s="12" t="s">
        <v>1621</v>
      </c>
      <c r="F546" s="21">
        <v>52562000</v>
      </c>
      <c r="G546" s="21">
        <f>F546</f>
        <v>52562000</v>
      </c>
      <c r="H546" s="22">
        <f>ROUND(G546/1000,0)</f>
        <v>52562</v>
      </c>
      <c r="I546" s="22">
        <v>52553485.47</v>
      </c>
      <c r="J546" s="22">
        <f>I546</f>
        <v>52553485.47</v>
      </c>
      <c r="K546" s="22">
        <f>ROUND(J546/1000,0)</f>
        <v>52553</v>
      </c>
      <c r="L546" s="17">
        <f t="shared" si="86"/>
        <v>99.98287736387505</v>
      </c>
    </row>
    <row r="547" spans="1:12" ht="56.25" customHeight="1">
      <c r="A547" s="18" t="s">
        <v>1635</v>
      </c>
      <c r="B547" s="12" t="s">
        <v>617</v>
      </c>
      <c r="C547" s="12" t="s">
        <v>1675</v>
      </c>
      <c r="D547" s="12" t="s">
        <v>1680</v>
      </c>
      <c r="E547" s="12" t="s">
        <v>1636</v>
      </c>
      <c r="F547" s="21">
        <v>2037000</v>
      </c>
      <c r="G547" s="21">
        <f>F547</f>
        <v>2037000</v>
      </c>
      <c r="H547" s="22">
        <f>ROUND(G547/1000,0)</f>
        <v>2037</v>
      </c>
      <c r="I547" s="22">
        <v>2035442.17</v>
      </c>
      <c r="J547" s="22">
        <f>I547</f>
        <v>2035442.17</v>
      </c>
      <c r="K547" s="22">
        <f>ROUND(J547/1000,0)</f>
        <v>2035</v>
      </c>
      <c r="L547" s="17">
        <f t="shared" si="86"/>
        <v>99.90181639666176</v>
      </c>
    </row>
    <row r="548" spans="1:12" ht="15" customHeight="1">
      <c r="A548" s="18" t="s">
        <v>1641</v>
      </c>
      <c r="B548" s="12" t="s">
        <v>617</v>
      </c>
      <c r="C548" s="12" t="s">
        <v>1675</v>
      </c>
      <c r="D548" s="12" t="s">
        <v>1680</v>
      </c>
      <c r="E548" s="12" t="s">
        <v>1642</v>
      </c>
      <c r="F548" s="21">
        <v>8000</v>
      </c>
      <c r="G548" s="21">
        <f>F548</f>
        <v>8000</v>
      </c>
      <c r="H548" s="22">
        <f>ROUND(G548/1000,0)</f>
        <v>8</v>
      </c>
      <c r="I548" s="22">
        <v>7865</v>
      </c>
      <c r="J548" s="22">
        <f>I548</f>
        <v>7865</v>
      </c>
      <c r="K548" s="22">
        <f>ROUND(J548/1000,0)</f>
        <v>8</v>
      </c>
      <c r="L548" s="17">
        <f t="shared" si="86"/>
        <v>100</v>
      </c>
    </row>
    <row r="549" spans="1:12" ht="28.5" customHeight="1">
      <c r="A549" s="18" t="s">
        <v>1643</v>
      </c>
      <c r="B549" s="12" t="s">
        <v>617</v>
      </c>
      <c r="C549" s="12" t="s">
        <v>1644</v>
      </c>
      <c r="D549" s="12" t="s">
        <v>1601</v>
      </c>
      <c r="E549" s="12" t="s">
        <v>1601</v>
      </c>
      <c r="F549" s="19" t="s">
        <v>622</v>
      </c>
      <c r="G549" s="19">
        <f>G550+G554</f>
        <v>8492000</v>
      </c>
      <c r="H549" s="20">
        <f>H550+H554</f>
        <v>8492</v>
      </c>
      <c r="I549" s="20" t="s">
        <v>623</v>
      </c>
      <c r="J549" s="20">
        <f>J550+J554</f>
        <v>8491682.4</v>
      </c>
      <c r="K549" s="20">
        <f>K550+K554</f>
        <v>8492</v>
      </c>
      <c r="L549" s="17">
        <f t="shared" si="86"/>
        <v>100</v>
      </c>
    </row>
    <row r="550" spans="1:12" ht="56.25" customHeight="1">
      <c r="A550" s="18" t="s">
        <v>1647</v>
      </c>
      <c r="B550" s="12" t="s">
        <v>617</v>
      </c>
      <c r="C550" s="12" t="s">
        <v>1644</v>
      </c>
      <c r="D550" s="12" t="s">
        <v>1648</v>
      </c>
      <c r="E550" s="12" t="s">
        <v>1601</v>
      </c>
      <c r="F550" s="19" t="s">
        <v>624</v>
      </c>
      <c r="G550" s="19">
        <f aca="true" t="shared" si="93" ref="G550:H552">G551</f>
        <v>3525000</v>
      </c>
      <c r="H550" s="20">
        <f t="shared" si="93"/>
        <v>3525</v>
      </c>
      <c r="I550" s="20" t="s">
        <v>625</v>
      </c>
      <c r="J550" s="20">
        <f aca="true" t="shared" si="94" ref="J550:K552">J551</f>
        <v>3524682.4</v>
      </c>
      <c r="K550" s="20">
        <f t="shared" si="94"/>
        <v>3525</v>
      </c>
      <c r="L550" s="17">
        <f t="shared" si="86"/>
        <v>100</v>
      </c>
    </row>
    <row r="551" spans="1:12" ht="96.75" customHeight="1">
      <c r="A551" s="18" t="s">
        <v>1650</v>
      </c>
      <c r="B551" s="12" t="s">
        <v>617</v>
      </c>
      <c r="C551" s="12" t="s">
        <v>1644</v>
      </c>
      <c r="D551" s="12" t="s">
        <v>1651</v>
      </c>
      <c r="E551" s="12" t="s">
        <v>1601</v>
      </c>
      <c r="F551" s="19" t="s">
        <v>624</v>
      </c>
      <c r="G551" s="19">
        <f t="shared" si="93"/>
        <v>3525000</v>
      </c>
      <c r="H551" s="20">
        <f t="shared" si="93"/>
        <v>3525</v>
      </c>
      <c r="I551" s="20" t="s">
        <v>625</v>
      </c>
      <c r="J551" s="20">
        <f t="shared" si="94"/>
        <v>3524682.4</v>
      </c>
      <c r="K551" s="20">
        <f t="shared" si="94"/>
        <v>3525</v>
      </c>
      <c r="L551" s="17">
        <f t="shared" si="86"/>
        <v>100</v>
      </c>
    </row>
    <row r="552" spans="1:12" ht="42" customHeight="1">
      <c r="A552" s="18" t="s">
        <v>1652</v>
      </c>
      <c r="B552" s="12" t="s">
        <v>617</v>
      </c>
      <c r="C552" s="12" t="s">
        <v>1644</v>
      </c>
      <c r="D552" s="12" t="s">
        <v>1653</v>
      </c>
      <c r="E552" s="12" t="s">
        <v>1601</v>
      </c>
      <c r="F552" s="19" t="s">
        <v>624</v>
      </c>
      <c r="G552" s="19">
        <f t="shared" si="93"/>
        <v>3525000</v>
      </c>
      <c r="H552" s="20">
        <f t="shared" si="93"/>
        <v>3525</v>
      </c>
      <c r="I552" s="20" t="s">
        <v>625</v>
      </c>
      <c r="J552" s="20">
        <f t="shared" si="94"/>
        <v>3524682.4</v>
      </c>
      <c r="K552" s="20">
        <f t="shared" si="94"/>
        <v>3525</v>
      </c>
      <c r="L552" s="17">
        <f t="shared" si="86"/>
        <v>100</v>
      </c>
    </row>
    <row r="553" spans="1:12" ht="28.5" customHeight="1">
      <c r="A553" s="18" t="s">
        <v>1641</v>
      </c>
      <c r="B553" s="12" t="s">
        <v>617</v>
      </c>
      <c r="C553" s="12" t="s">
        <v>1644</v>
      </c>
      <c r="D553" s="12" t="s">
        <v>1653</v>
      </c>
      <c r="E553" s="12" t="s">
        <v>1642</v>
      </c>
      <c r="F553" s="21">
        <v>3525000</v>
      </c>
      <c r="G553" s="21">
        <f>F553</f>
        <v>3525000</v>
      </c>
      <c r="H553" s="22">
        <f>ROUND(G553/1000,0)</f>
        <v>3525</v>
      </c>
      <c r="I553" s="22">
        <v>3524682.4</v>
      </c>
      <c r="J553" s="22">
        <f>I553</f>
        <v>3524682.4</v>
      </c>
      <c r="K553" s="22">
        <f>ROUND(J553/1000,0)</f>
        <v>3525</v>
      </c>
      <c r="L553" s="17">
        <f t="shared" si="86"/>
        <v>100</v>
      </c>
    </row>
    <row r="554" spans="1:12" ht="56.25" customHeight="1">
      <c r="A554" s="18" t="s">
        <v>1668</v>
      </c>
      <c r="B554" s="12" t="s">
        <v>617</v>
      </c>
      <c r="C554" s="12" t="s">
        <v>1644</v>
      </c>
      <c r="D554" s="12" t="s">
        <v>1669</v>
      </c>
      <c r="E554" s="12" t="s">
        <v>1601</v>
      </c>
      <c r="F554" s="19" t="s">
        <v>626</v>
      </c>
      <c r="G554" s="19">
        <f>G555</f>
        <v>4967000</v>
      </c>
      <c r="H554" s="20">
        <f>H555</f>
        <v>4967</v>
      </c>
      <c r="I554" s="20" t="s">
        <v>626</v>
      </c>
      <c r="J554" s="20">
        <f>J555</f>
        <v>4967000</v>
      </c>
      <c r="K554" s="20">
        <f>K555</f>
        <v>4967</v>
      </c>
      <c r="L554" s="17">
        <f t="shared" si="86"/>
        <v>100</v>
      </c>
    </row>
    <row r="555" spans="1:12" ht="138" customHeight="1">
      <c r="A555" s="18" t="s">
        <v>1690</v>
      </c>
      <c r="B555" s="12" t="s">
        <v>617</v>
      </c>
      <c r="C555" s="12" t="s">
        <v>1644</v>
      </c>
      <c r="D555" s="12" t="s">
        <v>1691</v>
      </c>
      <c r="E555" s="12" t="s">
        <v>1601</v>
      </c>
      <c r="F555" s="19" t="s">
        <v>626</v>
      </c>
      <c r="G555" s="19">
        <f>G556+G558+G560</f>
        <v>4967000</v>
      </c>
      <c r="H555" s="20">
        <f>H556+H558+H560</f>
        <v>4967</v>
      </c>
      <c r="I555" s="20" t="s">
        <v>626</v>
      </c>
      <c r="J555" s="20">
        <f>J556+J558+J560</f>
        <v>4967000</v>
      </c>
      <c r="K555" s="20">
        <f>K556+K558+K560</f>
        <v>4967</v>
      </c>
      <c r="L555" s="17">
        <f t="shared" si="86"/>
        <v>100</v>
      </c>
    </row>
    <row r="556" spans="1:12" ht="69.75" customHeight="1">
      <c r="A556" s="18" t="s">
        <v>405</v>
      </c>
      <c r="B556" s="12" t="s">
        <v>617</v>
      </c>
      <c r="C556" s="12" t="s">
        <v>1644</v>
      </c>
      <c r="D556" s="12" t="s">
        <v>406</v>
      </c>
      <c r="E556" s="12" t="s">
        <v>1601</v>
      </c>
      <c r="F556" s="19" t="s">
        <v>540</v>
      </c>
      <c r="G556" s="19">
        <f>G557</f>
        <v>924000</v>
      </c>
      <c r="H556" s="20">
        <f>H557</f>
        <v>924</v>
      </c>
      <c r="I556" s="20" t="s">
        <v>540</v>
      </c>
      <c r="J556" s="20">
        <f>J557</f>
        <v>924000</v>
      </c>
      <c r="K556" s="20">
        <f>K557</f>
        <v>924</v>
      </c>
      <c r="L556" s="17">
        <f t="shared" si="86"/>
        <v>100</v>
      </c>
    </row>
    <row r="557" spans="1:12" ht="124.5" customHeight="1">
      <c r="A557" s="18" t="s">
        <v>1620</v>
      </c>
      <c r="B557" s="12" t="s">
        <v>617</v>
      </c>
      <c r="C557" s="12" t="s">
        <v>1644</v>
      </c>
      <c r="D557" s="12" t="s">
        <v>406</v>
      </c>
      <c r="E557" s="12" t="s">
        <v>1621</v>
      </c>
      <c r="F557" s="21">
        <v>924000</v>
      </c>
      <c r="G557" s="21">
        <f>F557</f>
        <v>924000</v>
      </c>
      <c r="H557" s="22">
        <f>ROUND(G557/1000,0)</f>
        <v>924</v>
      </c>
      <c r="I557" s="22">
        <v>924000</v>
      </c>
      <c r="J557" s="22">
        <f>I557</f>
        <v>924000</v>
      </c>
      <c r="K557" s="22">
        <f>ROUND(J557/1000,0)</f>
        <v>924</v>
      </c>
      <c r="L557" s="17">
        <f t="shared" si="86"/>
        <v>100</v>
      </c>
    </row>
    <row r="558" spans="1:12" ht="83.25" customHeight="1">
      <c r="A558" s="18" t="s">
        <v>408</v>
      </c>
      <c r="B558" s="12" t="s">
        <v>617</v>
      </c>
      <c r="C558" s="12" t="s">
        <v>1644</v>
      </c>
      <c r="D558" s="12" t="s">
        <v>409</v>
      </c>
      <c r="E558" s="12" t="s">
        <v>1601</v>
      </c>
      <c r="F558" s="19" t="s">
        <v>627</v>
      </c>
      <c r="G558" s="19">
        <f>G559</f>
        <v>3663000</v>
      </c>
      <c r="H558" s="20">
        <f>H559</f>
        <v>3663</v>
      </c>
      <c r="I558" s="20" t="s">
        <v>627</v>
      </c>
      <c r="J558" s="20">
        <f>J559</f>
        <v>3663000</v>
      </c>
      <c r="K558" s="20">
        <f>K559</f>
        <v>3663</v>
      </c>
      <c r="L558" s="17">
        <f t="shared" si="86"/>
        <v>100</v>
      </c>
    </row>
    <row r="559" spans="1:12" ht="124.5" customHeight="1">
      <c r="A559" s="18" t="s">
        <v>1620</v>
      </c>
      <c r="B559" s="12" t="s">
        <v>617</v>
      </c>
      <c r="C559" s="12" t="s">
        <v>1644</v>
      </c>
      <c r="D559" s="12" t="s">
        <v>409</v>
      </c>
      <c r="E559" s="12" t="s">
        <v>1621</v>
      </c>
      <c r="F559" s="21">
        <v>3663000</v>
      </c>
      <c r="G559" s="21">
        <f>F559</f>
        <v>3663000</v>
      </c>
      <c r="H559" s="22">
        <f>ROUND(G559/1000,0)</f>
        <v>3663</v>
      </c>
      <c r="I559" s="22">
        <v>3663000</v>
      </c>
      <c r="J559" s="22">
        <f>I559</f>
        <v>3663000</v>
      </c>
      <c r="K559" s="22">
        <f>ROUND(J559/1000,0)</f>
        <v>3663</v>
      </c>
      <c r="L559" s="17">
        <f t="shared" si="86"/>
        <v>100</v>
      </c>
    </row>
    <row r="560" spans="1:12" ht="56.25" customHeight="1">
      <c r="A560" s="18" t="s">
        <v>411</v>
      </c>
      <c r="B560" s="12" t="s">
        <v>617</v>
      </c>
      <c r="C560" s="12" t="s">
        <v>1644</v>
      </c>
      <c r="D560" s="12" t="s">
        <v>412</v>
      </c>
      <c r="E560" s="12" t="s">
        <v>1601</v>
      </c>
      <c r="F560" s="19" t="s">
        <v>542</v>
      </c>
      <c r="G560" s="19">
        <f>G561</f>
        <v>380000</v>
      </c>
      <c r="H560" s="20">
        <f>H561</f>
        <v>380</v>
      </c>
      <c r="I560" s="20" t="s">
        <v>542</v>
      </c>
      <c r="J560" s="20">
        <f>J561</f>
        <v>380000</v>
      </c>
      <c r="K560" s="20">
        <f>K561</f>
        <v>380</v>
      </c>
      <c r="L560" s="17">
        <f t="shared" si="86"/>
        <v>100</v>
      </c>
    </row>
    <row r="561" spans="1:12" ht="124.5" customHeight="1">
      <c r="A561" s="18" t="s">
        <v>1620</v>
      </c>
      <c r="B561" s="12" t="s">
        <v>617</v>
      </c>
      <c r="C561" s="12" t="s">
        <v>1644</v>
      </c>
      <c r="D561" s="12" t="s">
        <v>412</v>
      </c>
      <c r="E561" s="12" t="s">
        <v>1621</v>
      </c>
      <c r="F561" s="21">
        <v>380000</v>
      </c>
      <c r="G561" s="21">
        <f>F561</f>
        <v>380000</v>
      </c>
      <c r="H561" s="22">
        <f>ROUND(G561/1000,0)</f>
        <v>380</v>
      </c>
      <c r="I561" s="22">
        <v>380000</v>
      </c>
      <c r="J561" s="22">
        <f>I561</f>
        <v>380000</v>
      </c>
      <c r="K561" s="22">
        <f>ROUND(J561/1000,0)</f>
        <v>380</v>
      </c>
      <c r="L561" s="17">
        <f t="shared" si="86"/>
        <v>100</v>
      </c>
    </row>
    <row r="562" spans="1:15" ht="28.5" customHeight="1">
      <c r="A562" s="18" t="s">
        <v>414</v>
      </c>
      <c r="B562" s="12" t="s">
        <v>617</v>
      </c>
      <c r="C562" s="12" t="s">
        <v>415</v>
      </c>
      <c r="D562" s="12" t="s">
        <v>1601</v>
      </c>
      <c r="E562" s="12" t="s">
        <v>1601</v>
      </c>
      <c r="F562" s="19" t="s">
        <v>628</v>
      </c>
      <c r="G562" s="19">
        <f aca="true" t="shared" si="95" ref="G562:H565">G563</f>
        <v>3386600</v>
      </c>
      <c r="H562" s="20">
        <f t="shared" si="95"/>
        <v>3387</v>
      </c>
      <c r="I562" s="20" t="s">
        <v>629</v>
      </c>
      <c r="J562" s="20">
        <f aca="true" t="shared" si="96" ref="J562:K565">J563</f>
        <v>3095939.61</v>
      </c>
      <c r="K562" s="20">
        <f t="shared" si="96"/>
        <v>3096</v>
      </c>
      <c r="L562" s="17">
        <f t="shared" si="86"/>
        <v>91.40832595217006</v>
      </c>
      <c r="N562" s="10">
        <f>H562+H567</f>
        <v>173243</v>
      </c>
      <c r="O562" s="10">
        <f>K562+K567</f>
        <v>165433</v>
      </c>
    </row>
    <row r="563" spans="1:12" ht="56.25" customHeight="1">
      <c r="A563" s="18" t="s">
        <v>81</v>
      </c>
      <c r="B563" s="12" t="s">
        <v>617</v>
      </c>
      <c r="C563" s="12" t="s">
        <v>415</v>
      </c>
      <c r="D563" s="12" t="s">
        <v>82</v>
      </c>
      <c r="E563" s="12" t="s">
        <v>1601</v>
      </c>
      <c r="F563" s="19" t="s">
        <v>628</v>
      </c>
      <c r="G563" s="19">
        <f t="shared" si="95"/>
        <v>3386600</v>
      </c>
      <c r="H563" s="20">
        <f t="shared" si="95"/>
        <v>3387</v>
      </c>
      <c r="I563" s="20" t="s">
        <v>629</v>
      </c>
      <c r="J563" s="20">
        <f t="shared" si="96"/>
        <v>3095939.61</v>
      </c>
      <c r="K563" s="20">
        <f t="shared" si="96"/>
        <v>3096</v>
      </c>
      <c r="L563" s="17">
        <f t="shared" si="86"/>
        <v>91.40832595217006</v>
      </c>
    </row>
    <row r="564" spans="1:12" ht="96.75" customHeight="1">
      <c r="A564" s="18" t="s">
        <v>418</v>
      </c>
      <c r="B564" s="12" t="s">
        <v>617</v>
      </c>
      <c r="C564" s="12" t="s">
        <v>415</v>
      </c>
      <c r="D564" s="12" t="s">
        <v>419</v>
      </c>
      <c r="E564" s="12" t="s">
        <v>1601</v>
      </c>
      <c r="F564" s="19" t="s">
        <v>628</v>
      </c>
      <c r="G564" s="19">
        <f t="shared" si="95"/>
        <v>3386600</v>
      </c>
      <c r="H564" s="20">
        <f t="shared" si="95"/>
        <v>3387</v>
      </c>
      <c r="I564" s="20" t="s">
        <v>629</v>
      </c>
      <c r="J564" s="20">
        <f t="shared" si="96"/>
        <v>3095939.61</v>
      </c>
      <c r="K564" s="20">
        <f t="shared" si="96"/>
        <v>3096</v>
      </c>
      <c r="L564" s="17">
        <f t="shared" si="86"/>
        <v>91.40832595217006</v>
      </c>
    </row>
    <row r="565" spans="1:12" ht="83.25" customHeight="1">
      <c r="A565" s="18" t="s">
        <v>420</v>
      </c>
      <c r="B565" s="12" t="s">
        <v>617</v>
      </c>
      <c r="C565" s="12" t="s">
        <v>415</v>
      </c>
      <c r="D565" s="12" t="s">
        <v>421</v>
      </c>
      <c r="E565" s="12" t="s">
        <v>1601</v>
      </c>
      <c r="F565" s="19" t="s">
        <v>628</v>
      </c>
      <c r="G565" s="19">
        <f t="shared" si="95"/>
        <v>3386600</v>
      </c>
      <c r="H565" s="20">
        <f t="shared" si="95"/>
        <v>3387</v>
      </c>
      <c r="I565" s="20" t="s">
        <v>629</v>
      </c>
      <c r="J565" s="20">
        <f t="shared" si="96"/>
        <v>3095939.61</v>
      </c>
      <c r="K565" s="20">
        <f t="shared" si="96"/>
        <v>3096</v>
      </c>
      <c r="L565" s="17">
        <f t="shared" si="86"/>
        <v>91.40832595217006</v>
      </c>
    </row>
    <row r="566" spans="1:12" ht="56.25" customHeight="1">
      <c r="A566" s="18" t="s">
        <v>1635</v>
      </c>
      <c r="B566" s="12" t="s">
        <v>617</v>
      </c>
      <c r="C566" s="12" t="s">
        <v>415</v>
      </c>
      <c r="D566" s="12" t="s">
        <v>421</v>
      </c>
      <c r="E566" s="12" t="s">
        <v>1636</v>
      </c>
      <c r="F566" s="21">
        <v>3386600</v>
      </c>
      <c r="G566" s="21">
        <f>F566</f>
        <v>3386600</v>
      </c>
      <c r="H566" s="22">
        <f>ROUND(G566/1000,0)</f>
        <v>3387</v>
      </c>
      <c r="I566" s="22">
        <v>3095939.61</v>
      </c>
      <c r="J566" s="22">
        <f>I566</f>
        <v>3095939.61</v>
      </c>
      <c r="K566" s="22">
        <f>ROUND(J566/1000,0)</f>
        <v>3096</v>
      </c>
      <c r="L566" s="17">
        <f t="shared" si="86"/>
        <v>91.40832595217006</v>
      </c>
    </row>
    <row r="567" spans="1:12" ht="28.5" customHeight="1">
      <c r="A567" s="18" t="s">
        <v>422</v>
      </c>
      <c r="B567" s="12" t="s">
        <v>617</v>
      </c>
      <c r="C567" s="12" t="s">
        <v>423</v>
      </c>
      <c r="D567" s="12" t="s">
        <v>1601</v>
      </c>
      <c r="E567" s="12" t="s">
        <v>1601</v>
      </c>
      <c r="F567" s="19" t="s">
        <v>630</v>
      </c>
      <c r="G567" s="19">
        <f>G568</f>
        <v>169856660</v>
      </c>
      <c r="H567" s="20">
        <f>H568</f>
        <v>169856</v>
      </c>
      <c r="I567" s="20" t="s">
        <v>631</v>
      </c>
      <c r="J567" s="20">
        <f>J568</f>
        <v>162336716.79</v>
      </c>
      <c r="K567" s="20">
        <f>K568</f>
        <v>162337</v>
      </c>
      <c r="L567" s="17">
        <f t="shared" si="86"/>
        <v>95.57330915599096</v>
      </c>
    </row>
    <row r="568" spans="1:12" ht="56.25" customHeight="1">
      <c r="A568" s="18" t="s">
        <v>426</v>
      </c>
      <c r="B568" s="12" t="s">
        <v>617</v>
      </c>
      <c r="C568" s="12" t="s">
        <v>423</v>
      </c>
      <c r="D568" s="12" t="s">
        <v>427</v>
      </c>
      <c r="E568" s="12" t="s">
        <v>1601</v>
      </c>
      <c r="F568" s="19" t="s">
        <v>630</v>
      </c>
      <c r="G568" s="19">
        <f>G569</f>
        <v>169856660</v>
      </c>
      <c r="H568" s="20">
        <f>H569</f>
        <v>169856</v>
      </c>
      <c r="I568" s="20" t="s">
        <v>631</v>
      </c>
      <c r="J568" s="20">
        <f>J569</f>
        <v>162336716.79</v>
      </c>
      <c r="K568" s="20">
        <f>K569</f>
        <v>162337</v>
      </c>
      <c r="L568" s="17">
        <f t="shared" si="86"/>
        <v>95.57330915599096</v>
      </c>
    </row>
    <row r="569" spans="1:12" ht="83.25" customHeight="1">
      <c r="A569" s="18" t="s">
        <v>428</v>
      </c>
      <c r="B569" s="12" t="s">
        <v>617</v>
      </c>
      <c r="C569" s="12" t="s">
        <v>423</v>
      </c>
      <c r="D569" s="12" t="s">
        <v>429</v>
      </c>
      <c r="E569" s="12" t="s">
        <v>1601</v>
      </c>
      <c r="F569" s="19" t="s">
        <v>630</v>
      </c>
      <c r="G569" s="19">
        <f>G570+G572+G574+G576+G578</f>
        <v>169856660</v>
      </c>
      <c r="H569" s="20">
        <f>H570+H572+H574+H576+H578</f>
        <v>169856</v>
      </c>
      <c r="I569" s="20" t="s">
        <v>631</v>
      </c>
      <c r="J569" s="20">
        <f>J570+J572+J574+J576+J578</f>
        <v>162336716.79</v>
      </c>
      <c r="K569" s="20">
        <f>K570+K572+K574+K576+K578</f>
        <v>162337</v>
      </c>
      <c r="L569" s="17">
        <f t="shared" si="86"/>
        <v>95.57330915599096</v>
      </c>
    </row>
    <row r="570" spans="1:12" ht="96.75" customHeight="1">
      <c r="A570" s="18" t="s">
        <v>430</v>
      </c>
      <c r="B570" s="12" t="s">
        <v>617</v>
      </c>
      <c r="C570" s="12" t="s">
        <v>423</v>
      </c>
      <c r="D570" s="12" t="s">
        <v>431</v>
      </c>
      <c r="E570" s="12" t="s">
        <v>1601</v>
      </c>
      <c r="F570" s="19" t="s">
        <v>632</v>
      </c>
      <c r="G570" s="19">
        <f>G571</f>
        <v>6411760</v>
      </c>
      <c r="H570" s="20">
        <f>H571</f>
        <v>6412</v>
      </c>
      <c r="I570" s="20" t="s">
        <v>1689</v>
      </c>
      <c r="J570" s="20">
        <f>J571</f>
        <v>0</v>
      </c>
      <c r="K570" s="20">
        <f>K571</f>
        <v>0</v>
      </c>
      <c r="L570" s="17">
        <f t="shared" si="86"/>
        <v>0</v>
      </c>
    </row>
    <row r="571" spans="1:12" ht="56.25" customHeight="1">
      <c r="A571" s="18" t="s">
        <v>6</v>
      </c>
      <c r="B571" s="12" t="s">
        <v>617</v>
      </c>
      <c r="C571" s="12" t="s">
        <v>423</v>
      </c>
      <c r="D571" s="12" t="s">
        <v>431</v>
      </c>
      <c r="E571" s="12" t="s">
        <v>7</v>
      </c>
      <c r="F571" s="21">
        <v>6411760</v>
      </c>
      <c r="G571" s="21">
        <f>F571</f>
        <v>6411760</v>
      </c>
      <c r="H571" s="22">
        <f>ROUND(G571/1000,0)</f>
        <v>6412</v>
      </c>
      <c r="I571" s="22">
        <v>0</v>
      </c>
      <c r="J571" s="22">
        <f>I571</f>
        <v>0</v>
      </c>
      <c r="K571" s="22">
        <f>ROUND(J571/1000,0)</f>
        <v>0</v>
      </c>
      <c r="L571" s="17">
        <f t="shared" si="86"/>
        <v>0</v>
      </c>
    </row>
    <row r="572" spans="1:12" ht="138" customHeight="1">
      <c r="A572" s="18" t="s">
        <v>633</v>
      </c>
      <c r="B572" s="12" t="s">
        <v>617</v>
      </c>
      <c r="C572" s="12" t="s">
        <v>423</v>
      </c>
      <c r="D572" s="12" t="s">
        <v>634</v>
      </c>
      <c r="E572" s="12" t="s">
        <v>1601</v>
      </c>
      <c r="F572" s="19" t="s">
        <v>580</v>
      </c>
      <c r="G572" s="19">
        <f>G573</f>
        <v>650000</v>
      </c>
      <c r="H572" s="20">
        <f>H573</f>
        <v>650</v>
      </c>
      <c r="I572" s="20" t="s">
        <v>635</v>
      </c>
      <c r="J572" s="20">
        <f>J573</f>
        <v>649975.86</v>
      </c>
      <c r="K572" s="20">
        <f>K573</f>
        <v>650</v>
      </c>
      <c r="L572" s="17">
        <f t="shared" si="86"/>
        <v>100</v>
      </c>
    </row>
    <row r="573" spans="1:12" ht="56.25" customHeight="1">
      <c r="A573" s="18" t="s">
        <v>1635</v>
      </c>
      <c r="B573" s="12" t="s">
        <v>617</v>
      </c>
      <c r="C573" s="12" t="s">
        <v>423</v>
      </c>
      <c r="D573" s="12" t="s">
        <v>634</v>
      </c>
      <c r="E573" s="12" t="s">
        <v>1636</v>
      </c>
      <c r="F573" s="21">
        <v>650000</v>
      </c>
      <c r="G573" s="21">
        <f>F573</f>
        <v>650000</v>
      </c>
      <c r="H573" s="22">
        <f>ROUND(G573/1000,0)</f>
        <v>650</v>
      </c>
      <c r="I573" s="22">
        <v>649975.86</v>
      </c>
      <c r="J573" s="22">
        <f>I573</f>
        <v>649975.86</v>
      </c>
      <c r="K573" s="22">
        <f>ROUND(J573/1000,0)</f>
        <v>650</v>
      </c>
      <c r="L573" s="17">
        <f t="shared" si="86"/>
        <v>100</v>
      </c>
    </row>
    <row r="574" spans="1:12" ht="28.5" customHeight="1">
      <c r="A574" s="18" t="s">
        <v>1656</v>
      </c>
      <c r="B574" s="12" t="s">
        <v>617</v>
      </c>
      <c r="C574" s="12" t="s">
        <v>423</v>
      </c>
      <c r="D574" s="12" t="s">
        <v>433</v>
      </c>
      <c r="E574" s="12" t="s">
        <v>1601</v>
      </c>
      <c r="F574" s="19" t="s">
        <v>636</v>
      </c>
      <c r="G574" s="19">
        <f>G575</f>
        <v>1800000</v>
      </c>
      <c r="H574" s="20">
        <f>H575</f>
        <v>1800</v>
      </c>
      <c r="I574" s="20" t="s">
        <v>636</v>
      </c>
      <c r="J574" s="20">
        <f>J575</f>
        <v>1800000</v>
      </c>
      <c r="K574" s="20">
        <f>K575</f>
        <v>1800</v>
      </c>
      <c r="L574" s="17">
        <f t="shared" si="86"/>
        <v>100</v>
      </c>
    </row>
    <row r="575" spans="1:12" ht="56.25" customHeight="1">
      <c r="A575" s="18" t="s">
        <v>6</v>
      </c>
      <c r="B575" s="12" t="s">
        <v>617</v>
      </c>
      <c r="C575" s="12" t="s">
        <v>423</v>
      </c>
      <c r="D575" s="12" t="s">
        <v>433</v>
      </c>
      <c r="E575" s="12" t="s">
        <v>7</v>
      </c>
      <c r="F575" s="21">
        <v>1800000</v>
      </c>
      <c r="G575" s="21">
        <f>F575</f>
        <v>1800000</v>
      </c>
      <c r="H575" s="22">
        <f>ROUND(G575/1000,0)</f>
        <v>1800</v>
      </c>
      <c r="I575" s="22">
        <v>1800000</v>
      </c>
      <c r="J575" s="22">
        <f>I575</f>
        <v>1800000</v>
      </c>
      <c r="K575" s="22">
        <f>ROUND(J575/1000,0)</f>
        <v>1800</v>
      </c>
      <c r="L575" s="17">
        <f t="shared" si="86"/>
        <v>100</v>
      </c>
    </row>
    <row r="576" spans="1:12" ht="42" customHeight="1">
      <c r="A576" s="18" t="s">
        <v>562</v>
      </c>
      <c r="B576" s="12" t="s">
        <v>617</v>
      </c>
      <c r="C576" s="12" t="s">
        <v>423</v>
      </c>
      <c r="D576" s="12" t="s">
        <v>563</v>
      </c>
      <c r="E576" s="12" t="s">
        <v>1601</v>
      </c>
      <c r="F576" s="19" t="s">
        <v>637</v>
      </c>
      <c r="G576" s="19">
        <f>G577</f>
        <v>966000</v>
      </c>
      <c r="H576" s="20">
        <f>H577</f>
        <v>966</v>
      </c>
      <c r="I576" s="20" t="s">
        <v>638</v>
      </c>
      <c r="J576" s="20">
        <f>J577</f>
        <v>965060.62</v>
      </c>
      <c r="K576" s="20">
        <f>K577</f>
        <v>965</v>
      </c>
      <c r="L576" s="17">
        <f t="shared" si="86"/>
        <v>99.89648033126294</v>
      </c>
    </row>
    <row r="577" spans="1:12" ht="56.25" customHeight="1">
      <c r="A577" s="18" t="s">
        <v>1635</v>
      </c>
      <c r="B577" s="12" t="s">
        <v>617</v>
      </c>
      <c r="C577" s="12" t="s">
        <v>423</v>
      </c>
      <c r="D577" s="12" t="s">
        <v>563</v>
      </c>
      <c r="E577" s="12" t="s">
        <v>1636</v>
      </c>
      <c r="F577" s="21">
        <v>966000</v>
      </c>
      <c r="G577" s="21">
        <f>F577</f>
        <v>966000</v>
      </c>
      <c r="H577" s="22">
        <f>ROUND(G577/1000,0)</f>
        <v>966</v>
      </c>
      <c r="I577" s="22">
        <v>965060.62</v>
      </c>
      <c r="J577" s="22">
        <f>I577</f>
        <v>965060.62</v>
      </c>
      <c r="K577" s="22">
        <f>ROUND(J577/1000,0)</f>
        <v>965</v>
      </c>
      <c r="L577" s="17">
        <f t="shared" si="86"/>
        <v>99.89648033126294</v>
      </c>
    </row>
    <row r="578" spans="1:12" ht="83.25" customHeight="1">
      <c r="A578" s="18" t="s">
        <v>436</v>
      </c>
      <c r="B578" s="12" t="s">
        <v>617</v>
      </c>
      <c r="C578" s="12" t="s">
        <v>423</v>
      </c>
      <c r="D578" s="12" t="s">
        <v>437</v>
      </c>
      <c r="E578" s="12" t="s">
        <v>1601</v>
      </c>
      <c r="F578" s="19" t="s">
        <v>639</v>
      </c>
      <c r="G578" s="19">
        <f>G579+G580</f>
        <v>160028900</v>
      </c>
      <c r="H578" s="20">
        <f>H579+H580</f>
        <v>160028</v>
      </c>
      <c r="I578" s="20" t="s">
        <v>640</v>
      </c>
      <c r="J578" s="20">
        <f>J579+J580</f>
        <v>158921680.31</v>
      </c>
      <c r="K578" s="20">
        <f>K579+K580</f>
        <v>158922</v>
      </c>
      <c r="L578" s="17">
        <f t="shared" si="86"/>
        <v>99.30887094758417</v>
      </c>
    </row>
    <row r="579" spans="1:12" ht="56.25" customHeight="1">
      <c r="A579" s="18" t="s">
        <v>1635</v>
      </c>
      <c r="B579" s="12" t="s">
        <v>617</v>
      </c>
      <c r="C579" s="12" t="s">
        <v>423</v>
      </c>
      <c r="D579" s="12" t="s">
        <v>437</v>
      </c>
      <c r="E579" s="12" t="s">
        <v>1636</v>
      </c>
      <c r="F579" s="21">
        <v>5081100</v>
      </c>
      <c r="G579" s="21">
        <f>F579</f>
        <v>5081100</v>
      </c>
      <c r="H579" s="22">
        <f>ROUND(G579/1000,0)</f>
        <v>5081</v>
      </c>
      <c r="I579" s="22">
        <v>5077697.18</v>
      </c>
      <c r="J579" s="22">
        <f>I579</f>
        <v>5077697.18</v>
      </c>
      <c r="K579" s="22">
        <f>ROUND(J579/1000,0)</f>
        <v>5078</v>
      </c>
      <c r="L579" s="17">
        <f t="shared" si="86"/>
        <v>99.94095650462508</v>
      </c>
    </row>
    <row r="580" spans="1:12" ht="56.25" customHeight="1">
      <c r="A580" s="18" t="s">
        <v>6</v>
      </c>
      <c r="B580" s="12" t="s">
        <v>617</v>
      </c>
      <c r="C580" s="12" t="s">
        <v>423</v>
      </c>
      <c r="D580" s="12" t="s">
        <v>437</v>
      </c>
      <c r="E580" s="12" t="s">
        <v>7</v>
      </c>
      <c r="F580" s="21">
        <v>154947800</v>
      </c>
      <c r="G580" s="21">
        <f>F580</f>
        <v>154947800</v>
      </c>
      <c r="H580" s="22">
        <f>ROUND(G580/1000,0)-1</f>
        <v>154947</v>
      </c>
      <c r="I580" s="22">
        <v>153843983.13</v>
      </c>
      <c r="J580" s="22">
        <f>I580</f>
        <v>153843983.13</v>
      </c>
      <c r="K580" s="22">
        <f>ROUND(J580/1000,0)</f>
        <v>153844</v>
      </c>
      <c r="L580" s="17">
        <f t="shared" si="86"/>
        <v>99.28814368784164</v>
      </c>
    </row>
    <row r="581" spans="1:15" ht="28.5" customHeight="1">
      <c r="A581" s="18" t="s">
        <v>449</v>
      </c>
      <c r="B581" s="12" t="s">
        <v>617</v>
      </c>
      <c r="C581" s="12" t="s">
        <v>450</v>
      </c>
      <c r="D581" s="12" t="s">
        <v>1601</v>
      </c>
      <c r="E581" s="12" t="s">
        <v>1601</v>
      </c>
      <c r="F581" s="19" t="s">
        <v>641</v>
      </c>
      <c r="G581" s="19">
        <f aca="true" t="shared" si="97" ref="G581:H584">G582</f>
        <v>2594000</v>
      </c>
      <c r="H581" s="20">
        <f t="shared" si="97"/>
        <v>2594</v>
      </c>
      <c r="I581" s="20" t="s">
        <v>642</v>
      </c>
      <c r="J581" s="20">
        <f aca="true" t="shared" si="98" ref="J581:K584">J582</f>
        <v>2593129</v>
      </c>
      <c r="K581" s="20">
        <f t="shared" si="98"/>
        <v>2593</v>
      </c>
      <c r="L581" s="17">
        <f t="shared" si="86"/>
        <v>99.96144949884348</v>
      </c>
      <c r="N581" s="10">
        <f>H581+H586</f>
        <v>52865</v>
      </c>
      <c r="O581" s="10">
        <f>K581+K586</f>
        <v>52514</v>
      </c>
    </row>
    <row r="582" spans="1:12" ht="56.25" customHeight="1">
      <c r="A582" s="18" t="s">
        <v>1668</v>
      </c>
      <c r="B582" s="12" t="s">
        <v>617</v>
      </c>
      <c r="C582" s="12" t="s">
        <v>450</v>
      </c>
      <c r="D582" s="12" t="s">
        <v>1669</v>
      </c>
      <c r="E582" s="12" t="s">
        <v>1601</v>
      </c>
      <c r="F582" s="19" t="s">
        <v>641</v>
      </c>
      <c r="G582" s="19">
        <f t="shared" si="97"/>
        <v>2594000</v>
      </c>
      <c r="H582" s="20">
        <f t="shared" si="97"/>
        <v>2594</v>
      </c>
      <c r="I582" s="20" t="s">
        <v>642</v>
      </c>
      <c r="J582" s="20">
        <f t="shared" si="98"/>
        <v>2593129</v>
      </c>
      <c r="K582" s="20">
        <f t="shared" si="98"/>
        <v>2593</v>
      </c>
      <c r="L582" s="17">
        <f aca="true" t="shared" si="99" ref="L582:L645">K582/H582*100</f>
        <v>99.96144949884348</v>
      </c>
    </row>
    <row r="583" spans="1:12" ht="124.5" customHeight="1">
      <c r="A583" s="18" t="s">
        <v>453</v>
      </c>
      <c r="B583" s="12" t="s">
        <v>617</v>
      </c>
      <c r="C583" s="12" t="s">
        <v>450</v>
      </c>
      <c r="D583" s="12" t="s">
        <v>454</v>
      </c>
      <c r="E583" s="12" t="s">
        <v>1601</v>
      </c>
      <c r="F583" s="19" t="s">
        <v>641</v>
      </c>
      <c r="G583" s="19">
        <f t="shared" si="97"/>
        <v>2594000</v>
      </c>
      <c r="H583" s="20">
        <f t="shared" si="97"/>
        <v>2594</v>
      </c>
      <c r="I583" s="20" t="s">
        <v>642</v>
      </c>
      <c r="J583" s="20">
        <f t="shared" si="98"/>
        <v>2593129</v>
      </c>
      <c r="K583" s="20">
        <f t="shared" si="98"/>
        <v>2593</v>
      </c>
      <c r="L583" s="17">
        <f t="shared" si="99"/>
        <v>99.96144949884348</v>
      </c>
    </row>
    <row r="584" spans="1:12" ht="56.25" customHeight="1">
      <c r="A584" s="18" t="s">
        <v>455</v>
      </c>
      <c r="B584" s="12" t="s">
        <v>617</v>
      </c>
      <c r="C584" s="12" t="s">
        <v>450</v>
      </c>
      <c r="D584" s="12" t="s">
        <v>456</v>
      </c>
      <c r="E584" s="12" t="s">
        <v>1601</v>
      </c>
      <c r="F584" s="19" t="s">
        <v>641</v>
      </c>
      <c r="G584" s="19">
        <f t="shared" si="97"/>
        <v>2594000</v>
      </c>
      <c r="H584" s="20">
        <f t="shared" si="97"/>
        <v>2594</v>
      </c>
      <c r="I584" s="20" t="s">
        <v>642</v>
      </c>
      <c r="J584" s="20">
        <f t="shared" si="98"/>
        <v>2593129</v>
      </c>
      <c r="K584" s="20">
        <f t="shared" si="98"/>
        <v>2593</v>
      </c>
      <c r="L584" s="17">
        <f t="shared" si="99"/>
        <v>99.96144949884348</v>
      </c>
    </row>
    <row r="585" spans="1:12" ht="28.5" customHeight="1">
      <c r="A585" s="18" t="s">
        <v>1641</v>
      </c>
      <c r="B585" s="12" t="s">
        <v>617</v>
      </c>
      <c r="C585" s="12" t="s">
        <v>450</v>
      </c>
      <c r="D585" s="12" t="s">
        <v>456</v>
      </c>
      <c r="E585" s="12" t="s">
        <v>1642</v>
      </c>
      <c r="F585" s="21">
        <v>2594000</v>
      </c>
      <c r="G585" s="21">
        <f>F585</f>
        <v>2594000</v>
      </c>
      <c r="H585" s="22">
        <f>ROUND(G585/1000,0)</f>
        <v>2594</v>
      </c>
      <c r="I585" s="22">
        <v>2593129</v>
      </c>
      <c r="J585" s="22">
        <f>I585</f>
        <v>2593129</v>
      </c>
      <c r="K585" s="22">
        <f>ROUND(J585/1000,0)</f>
        <v>2593</v>
      </c>
      <c r="L585" s="17">
        <f t="shared" si="99"/>
        <v>99.96144949884348</v>
      </c>
    </row>
    <row r="586" spans="1:12" ht="28.5" customHeight="1">
      <c r="A586" s="18" t="s">
        <v>77</v>
      </c>
      <c r="B586" s="12" t="s">
        <v>617</v>
      </c>
      <c r="C586" s="12" t="s">
        <v>78</v>
      </c>
      <c r="D586" s="12" t="s">
        <v>1601</v>
      </c>
      <c r="E586" s="12" t="s">
        <v>1601</v>
      </c>
      <c r="F586" s="19" t="s">
        <v>643</v>
      </c>
      <c r="G586" s="19">
        <f>G587+G591+G604</f>
        <v>50271337.38</v>
      </c>
      <c r="H586" s="20">
        <f>H587+H591+H604</f>
        <v>50271</v>
      </c>
      <c r="I586" s="20" t="s">
        <v>644</v>
      </c>
      <c r="J586" s="20">
        <f>J587+J591+J604</f>
        <v>49920186.4</v>
      </c>
      <c r="K586" s="20">
        <f>K587+K591+K604</f>
        <v>49921</v>
      </c>
      <c r="L586" s="17">
        <f t="shared" si="99"/>
        <v>99.30377354737324</v>
      </c>
    </row>
    <row r="587" spans="1:12" ht="83.25" customHeight="1">
      <c r="A587" s="18" t="s">
        <v>459</v>
      </c>
      <c r="B587" s="12" t="s">
        <v>617</v>
      </c>
      <c r="C587" s="12" t="s">
        <v>78</v>
      </c>
      <c r="D587" s="12" t="s">
        <v>460</v>
      </c>
      <c r="E587" s="12" t="s">
        <v>1601</v>
      </c>
      <c r="F587" s="19" t="s">
        <v>645</v>
      </c>
      <c r="G587" s="19">
        <f aca="true" t="shared" si="100" ref="G587:H589">G588</f>
        <v>2240000</v>
      </c>
      <c r="H587" s="20">
        <f t="shared" si="100"/>
        <v>2240</v>
      </c>
      <c r="I587" s="20" t="s">
        <v>646</v>
      </c>
      <c r="J587" s="20">
        <f aca="true" t="shared" si="101" ref="J587:K589">J588</f>
        <v>2239741.98</v>
      </c>
      <c r="K587" s="20">
        <f t="shared" si="101"/>
        <v>2240</v>
      </c>
      <c r="L587" s="17">
        <f t="shared" si="99"/>
        <v>100</v>
      </c>
    </row>
    <row r="588" spans="1:12" ht="111" customHeight="1">
      <c r="A588" s="18" t="s">
        <v>463</v>
      </c>
      <c r="B588" s="12" t="s">
        <v>617</v>
      </c>
      <c r="C588" s="12" t="s">
        <v>78</v>
      </c>
      <c r="D588" s="12" t="s">
        <v>464</v>
      </c>
      <c r="E588" s="12" t="s">
        <v>1601</v>
      </c>
      <c r="F588" s="19" t="s">
        <v>645</v>
      </c>
      <c r="G588" s="19">
        <f t="shared" si="100"/>
        <v>2240000</v>
      </c>
      <c r="H588" s="20">
        <f t="shared" si="100"/>
        <v>2240</v>
      </c>
      <c r="I588" s="20" t="s">
        <v>646</v>
      </c>
      <c r="J588" s="20">
        <f t="shared" si="101"/>
        <v>2239741.98</v>
      </c>
      <c r="K588" s="20">
        <f t="shared" si="101"/>
        <v>2240</v>
      </c>
      <c r="L588" s="17">
        <f t="shared" si="99"/>
        <v>100</v>
      </c>
    </row>
    <row r="589" spans="1:12" ht="42" customHeight="1">
      <c r="A589" s="18" t="s">
        <v>465</v>
      </c>
      <c r="B589" s="12" t="s">
        <v>617</v>
      </c>
      <c r="C589" s="12" t="s">
        <v>78</v>
      </c>
      <c r="D589" s="12" t="s">
        <v>466</v>
      </c>
      <c r="E589" s="12" t="s">
        <v>1601</v>
      </c>
      <c r="F589" s="19" t="s">
        <v>645</v>
      </c>
      <c r="G589" s="19">
        <f t="shared" si="100"/>
        <v>2240000</v>
      </c>
      <c r="H589" s="20">
        <f t="shared" si="100"/>
        <v>2240</v>
      </c>
      <c r="I589" s="20" t="s">
        <v>646</v>
      </c>
      <c r="J589" s="20">
        <f t="shared" si="101"/>
        <v>2239741.98</v>
      </c>
      <c r="K589" s="20">
        <f t="shared" si="101"/>
        <v>2240</v>
      </c>
      <c r="L589" s="17">
        <f t="shared" si="99"/>
        <v>100</v>
      </c>
    </row>
    <row r="590" spans="1:12" ht="56.25" customHeight="1">
      <c r="A590" s="18" t="s">
        <v>1635</v>
      </c>
      <c r="B590" s="12" t="s">
        <v>617</v>
      </c>
      <c r="C590" s="12" t="s">
        <v>78</v>
      </c>
      <c r="D590" s="12" t="s">
        <v>466</v>
      </c>
      <c r="E590" s="12" t="s">
        <v>1636</v>
      </c>
      <c r="F590" s="21">
        <v>2240000</v>
      </c>
      <c r="G590" s="21">
        <f>F590</f>
        <v>2240000</v>
      </c>
      <c r="H590" s="22">
        <f>ROUND(G590/1000,0)</f>
        <v>2240</v>
      </c>
      <c r="I590" s="22">
        <v>2239741.98</v>
      </c>
      <c r="J590" s="22">
        <f>I590</f>
        <v>2239741.98</v>
      </c>
      <c r="K590" s="22">
        <f>ROUND(J590/1000,0)</f>
        <v>2240</v>
      </c>
      <c r="L590" s="17">
        <f t="shared" si="99"/>
        <v>100</v>
      </c>
    </row>
    <row r="591" spans="1:12" ht="56.25" customHeight="1">
      <c r="A591" s="18" t="s">
        <v>81</v>
      </c>
      <c r="B591" s="12" t="s">
        <v>617</v>
      </c>
      <c r="C591" s="12" t="s">
        <v>78</v>
      </c>
      <c r="D591" s="12" t="s">
        <v>82</v>
      </c>
      <c r="E591" s="12" t="s">
        <v>1601</v>
      </c>
      <c r="F591" s="19" t="s">
        <v>647</v>
      </c>
      <c r="G591" s="19">
        <f>G592+G598+G601</f>
        <v>3487000</v>
      </c>
      <c r="H591" s="20">
        <f>H592+H598+H601</f>
        <v>3487</v>
      </c>
      <c r="I591" s="20" t="s">
        <v>648</v>
      </c>
      <c r="J591" s="20">
        <f>J592+J598+J601</f>
        <v>3191756.7700000005</v>
      </c>
      <c r="K591" s="20">
        <f>K592+K598+K601</f>
        <v>3192</v>
      </c>
      <c r="L591" s="17">
        <f t="shared" si="99"/>
        <v>91.54000573558933</v>
      </c>
    </row>
    <row r="592" spans="1:12" ht="96.75" customHeight="1">
      <c r="A592" s="18" t="s">
        <v>83</v>
      </c>
      <c r="B592" s="12" t="s">
        <v>617</v>
      </c>
      <c r="C592" s="12" t="s">
        <v>78</v>
      </c>
      <c r="D592" s="12" t="s">
        <v>84</v>
      </c>
      <c r="E592" s="12" t="s">
        <v>1601</v>
      </c>
      <c r="F592" s="19" t="s">
        <v>649</v>
      </c>
      <c r="G592" s="19">
        <f>G593+G595</f>
        <v>2693000</v>
      </c>
      <c r="H592" s="20">
        <f>H593+H595</f>
        <v>2693</v>
      </c>
      <c r="I592" s="20" t="s">
        <v>650</v>
      </c>
      <c r="J592" s="20">
        <f>J593+J595</f>
        <v>2398373.5100000002</v>
      </c>
      <c r="K592" s="20">
        <f>K593+K595</f>
        <v>2399</v>
      </c>
      <c r="L592" s="17">
        <f t="shared" si="99"/>
        <v>89.08280727812848</v>
      </c>
    </row>
    <row r="593" spans="1:12" ht="28.5" customHeight="1">
      <c r="A593" s="18" t="s">
        <v>1656</v>
      </c>
      <c r="B593" s="12" t="s">
        <v>617</v>
      </c>
      <c r="C593" s="12" t="s">
        <v>78</v>
      </c>
      <c r="D593" s="12" t="s">
        <v>590</v>
      </c>
      <c r="E593" s="12" t="s">
        <v>1601</v>
      </c>
      <c r="F593" s="19" t="s">
        <v>651</v>
      </c>
      <c r="G593" s="19">
        <f>G594</f>
        <v>460000</v>
      </c>
      <c r="H593" s="20">
        <f>H594</f>
        <v>460</v>
      </c>
      <c r="I593" s="20" t="s">
        <v>652</v>
      </c>
      <c r="J593" s="20">
        <f>J594</f>
        <v>459705.96</v>
      </c>
      <c r="K593" s="20">
        <f>K594</f>
        <v>460</v>
      </c>
      <c r="L593" s="17">
        <f t="shared" si="99"/>
        <v>100</v>
      </c>
    </row>
    <row r="594" spans="1:12" ht="56.25" customHeight="1">
      <c r="A594" s="18" t="s">
        <v>1635</v>
      </c>
      <c r="B594" s="12" t="s">
        <v>617</v>
      </c>
      <c r="C594" s="12" t="s">
        <v>78</v>
      </c>
      <c r="D594" s="12" t="s">
        <v>590</v>
      </c>
      <c r="E594" s="12" t="s">
        <v>1636</v>
      </c>
      <c r="F594" s="21">
        <v>460000</v>
      </c>
      <c r="G594" s="21">
        <f>F594</f>
        <v>460000</v>
      </c>
      <c r="H594" s="22">
        <f>ROUND(G594/1000,0)</f>
        <v>460</v>
      </c>
      <c r="I594" s="22">
        <v>459705.96</v>
      </c>
      <c r="J594" s="22">
        <f>I594</f>
        <v>459705.96</v>
      </c>
      <c r="K594" s="22">
        <f>ROUND(J594/1000,0)</f>
        <v>460</v>
      </c>
      <c r="L594" s="17">
        <f t="shared" si="99"/>
        <v>100</v>
      </c>
    </row>
    <row r="595" spans="1:12" ht="28.5" customHeight="1">
      <c r="A595" s="18" t="s">
        <v>85</v>
      </c>
      <c r="B595" s="12" t="s">
        <v>617</v>
      </c>
      <c r="C595" s="12" t="s">
        <v>78</v>
      </c>
      <c r="D595" s="12" t="s">
        <v>86</v>
      </c>
      <c r="E595" s="12" t="s">
        <v>1601</v>
      </c>
      <c r="F595" s="19" t="s">
        <v>653</v>
      </c>
      <c r="G595" s="19">
        <f>G596+G597</f>
        <v>2233000</v>
      </c>
      <c r="H595" s="20">
        <f>H596+H597</f>
        <v>2233</v>
      </c>
      <c r="I595" s="20" t="s">
        <v>654</v>
      </c>
      <c r="J595" s="20">
        <f>J596+J597</f>
        <v>1938667.55</v>
      </c>
      <c r="K595" s="20">
        <f>K596+K597</f>
        <v>1939</v>
      </c>
      <c r="L595" s="17">
        <f t="shared" si="99"/>
        <v>86.83385579937304</v>
      </c>
    </row>
    <row r="596" spans="1:12" ht="56.25" customHeight="1">
      <c r="A596" s="18" t="s">
        <v>1635</v>
      </c>
      <c r="B596" s="12" t="s">
        <v>617</v>
      </c>
      <c r="C596" s="12" t="s">
        <v>78</v>
      </c>
      <c r="D596" s="12" t="s">
        <v>86</v>
      </c>
      <c r="E596" s="12" t="s">
        <v>1636</v>
      </c>
      <c r="F596" s="21">
        <v>1619000</v>
      </c>
      <c r="G596" s="21">
        <f>F596</f>
        <v>1619000</v>
      </c>
      <c r="H596" s="22">
        <f>ROUND(G596/1000,0)</f>
        <v>1619</v>
      </c>
      <c r="I596" s="22">
        <v>1324669.07</v>
      </c>
      <c r="J596" s="22">
        <f>I596</f>
        <v>1324669.07</v>
      </c>
      <c r="K596" s="22">
        <f>ROUND(J596/1000,0)</f>
        <v>1325</v>
      </c>
      <c r="L596" s="17">
        <f t="shared" si="99"/>
        <v>81.84064237183448</v>
      </c>
    </row>
    <row r="597" spans="1:12" ht="56.25" customHeight="1">
      <c r="A597" s="18" t="s">
        <v>6</v>
      </c>
      <c r="B597" s="12" t="s">
        <v>617</v>
      </c>
      <c r="C597" s="12" t="s">
        <v>78</v>
      </c>
      <c r="D597" s="12" t="s">
        <v>86</v>
      </c>
      <c r="E597" s="12" t="s">
        <v>7</v>
      </c>
      <c r="F597" s="21">
        <v>614000</v>
      </c>
      <c r="G597" s="21">
        <f>F597</f>
        <v>614000</v>
      </c>
      <c r="H597" s="22">
        <f>ROUND(G597/1000,0)</f>
        <v>614</v>
      </c>
      <c r="I597" s="22">
        <v>613998.48</v>
      </c>
      <c r="J597" s="22">
        <f>I597</f>
        <v>613998.48</v>
      </c>
      <c r="K597" s="22">
        <f>ROUND(J597/1000,0)</f>
        <v>614</v>
      </c>
      <c r="L597" s="17">
        <f t="shared" si="99"/>
        <v>100</v>
      </c>
    </row>
    <row r="598" spans="1:12" ht="124.5" customHeight="1">
      <c r="A598" s="18" t="s">
        <v>93</v>
      </c>
      <c r="B598" s="12" t="s">
        <v>617</v>
      </c>
      <c r="C598" s="12" t="s">
        <v>78</v>
      </c>
      <c r="D598" s="12" t="s">
        <v>94</v>
      </c>
      <c r="E598" s="12" t="s">
        <v>1601</v>
      </c>
      <c r="F598" s="19" t="s">
        <v>655</v>
      </c>
      <c r="G598" s="19">
        <f>G599</f>
        <v>694000</v>
      </c>
      <c r="H598" s="20">
        <f>H599</f>
        <v>694</v>
      </c>
      <c r="I598" s="20" t="s">
        <v>656</v>
      </c>
      <c r="J598" s="20">
        <f>J599</f>
        <v>693384.26</v>
      </c>
      <c r="K598" s="20">
        <f>K599</f>
        <v>693</v>
      </c>
      <c r="L598" s="17">
        <f t="shared" si="99"/>
        <v>99.85590778097982</v>
      </c>
    </row>
    <row r="599" spans="1:12" ht="28.5" customHeight="1">
      <c r="A599" s="18" t="s">
        <v>101</v>
      </c>
      <c r="B599" s="12" t="s">
        <v>617</v>
      </c>
      <c r="C599" s="12" t="s">
        <v>78</v>
      </c>
      <c r="D599" s="12" t="s">
        <v>102</v>
      </c>
      <c r="E599" s="12" t="s">
        <v>1601</v>
      </c>
      <c r="F599" s="19" t="s">
        <v>655</v>
      </c>
      <c r="G599" s="19">
        <f>G600</f>
        <v>694000</v>
      </c>
      <c r="H599" s="20">
        <f>H600</f>
        <v>694</v>
      </c>
      <c r="I599" s="20" t="s">
        <v>656</v>
      </c>
      <c r="J599" s="20">
        <f>J600</f>
        <v>693384.26</v>
      </c>
      <c r="K599" s="20">
        <f>K600</f>
        <v>693</v>
      </c>
      <c r="L599" s="17">
        <f t="shared" si="99"/>
        <v>99.85590778097982</v>
      </c>
    </row>
    <row r="600" spans="1:12" ht="56.25" customHeight="1">
      <c r="A600" s="18" t="s">
        <v>1635</v>
      </c>
      <c r="B600" s="12" t="s">
        <v>617</v>
      </c>
      <c r="C600" s="12" t="s">
        <v>78</v>
      </c>
      <c r="D600" s="12" t="s">
        <v>102</v>
      </c>
      <c r="E600" s="12" t="s">
        <v>1636</v>
      </c>
      <c r="F600" s="21">
        <v>694000</v>
      </c>
      <c r="G600" s="21">
        <f>F600</f>
        <v>694000</v>
      </c>
      <c r="H600" s="22">
        <f>ROUND(G600/1000,0)</f>
        <v>694</v>
      </c>
      <c r="I600" s="22">
        <v>693384.26</v>
      </c>
      <c r="J600" s="22">
        <f>I600</f>
        <v>693384.26</v>
      </c>
      <c r="K600" s="22">
        <f>ROUND(J600/1000,0)</f>
        <v>693</v>
      </c>
      <c r="L600" s="17">
        <f t="shared" si="99"/>
        <v>99.85590778097982</v>
      </c>
    </row>
    <row r="601" spans="1:12" ht="138" customHeight="1">
      <c r="A601" s="18" t="s">
        <v>105</v>
      </c>
      <c r="B601" s="12" t="s">
        <v>617</v>
      </c>
      <c r="C601" s="12" t="s">
        <v>78</v>
      </c>
      <c r="D601" s="12" t="s">
        <v>106</v>
      </c>
      <c r="E601" s="12" t="s">
        <v>1601</v>
      </c>
      <c r="F601" s="19" t="s">
        <v>479</v>
      </c>
      <c r="G601" s="19">
        <f>G602</f>
        <v>100000</v>
      </c>
      <c r="H601" s="20">
        <f>H602</f>
        <v>100</v>
      </c>
      <c r="I601" s="20" t="s">
        <v>480</v>
      </c>
      <c r="J601" s="20">
        <f>J602</f>
        <v>99999</v>
      </c>
      <c r="K601" s="20">
        <f>K602</f>
        <v>100</v>
      </c>
      <c r="L601" s="17">
        <f t="shared" si="99"/>
        <v>100</v>
      </c>
    </row>
    <row r="602" spans="1:12" ht="28.5" customHeight="1">
      <c r="A602" s="18" t="s">
        <v>85</v>
      </c>
      <c r="B602" s="12" t="s">
        <v>617</v>
      </c>
      <c r="C602" s="12" t="s">
        <v>78</v>
      </c>
      <c r="D602" s="12" t="s">
        <v>109</v>
      </c>
      <c r="E602" s="12" t="s">
        <v>1601</v>
      </c>
      <c r="F602" s="19" t="s">
        <v>479</v>
      </c>
      <c r="G602" s="19">
        <f>G603</f>
        <v>100000</v>
      </c>
      <c r="H602" s="20">
        <f>H603</f>
        <v>100</v>
      </c>
      <c r="I602" s="20" t="s">
        <v>480</v>
      </c>
      <c r="J602" s="20">
        <f>J603</f>
        <v>99999</v>
      </c>
      <c r="K602" s="20">
        <f>K603</f>
        <v>100</v>
      </c>
      <c r="L602" s="17">
        <f t="shared" si="99"/>
        <v>100</v>
      </c>
    </row>
    <row r="603" spans="1:12" ht="56.25" customHeight="1">
      <c r="A603" s="18" t="s">
        <v>1635</v>
      </c>
      <c r="B603" s="12" t="s">
        <v>617</v>
      </c>
      <c r="C603" s="12" t="s">
        <v>78</v>
      </c>
      <c r="D603" s="12" t="s">
        <v>109</v>
      </c>
      <c r="E603" s="12" t="s">
        <v>1636</v>
      </c>
      <c r="F603" s="21">
        <v>100000</v>
      </c>
      <c r="G603" s="21">
        <f>F603</f>
        <v>100000</v>
      </c>
      <c r="H603" s="22">
        <f>ROUND(G603/1000,0)</f>
        <v>100</v>
      </c>
      <c r="I603" s="22">
        <v>99999</v>
      </c>
      <c r="J603" s="22">
        <f>I603</f>
        <v>99999</v>
      </c>
      <c r="K603" s="22">
        <f>ROUND(J603/1000,0)</f>
        <v>100</v>
      </c>
      <c r="L603" s="17">
        <f t="shared" si="99"/>
        <v>100</v>
      </c>
    </row>
    <row r="604" spans="1:12" ht="69.75" customHeight="1">
      <c r="A604" s="18" t="s">
        <v>481</v>
      </c>
      <c r="B604" s="12" t="s">
        <v>617</v>
      </c>
      <c r="C604" s="12" t="s">
        <v>78</v>
      </c>
      <c r="D604" s="12" t="s">
        <v>482</v>
      </c>
      <c r="E604" s="12" t="s">
        <v>1601</v>
      </c>
      <c r="F604" s="19" t="s">
        <v>657</v>
      </c>
      <c r="G604" s="19">
        <f>G605+G610</f>
        <v>44544337.38</v>
      </c>
      <c r="H604" s="20">
        <f>H605+H610</f>
        <v>44544</v>
      </c>
      <c r="I604" s="20" t="s">
        <v>658</v>
      </c>
      <c r="J604" s="20">
        <f>J605+J610</f>
        <v>44488687.65</v>
      </c>
      <c r="K604" s="20">
        <f>K605+K610</f>
        <v>44489</v>
      </c>
      <c r="L604" s="17">
        <f t="shared" si="99"/>
        <v>99.87652658045977</v>
      </c>
    </row>
    <row r="605" spans="1:12" ht="138" customHeight="1">
      <c r="A605" s="18" t="s">
        <v>484</v>
      </c>
      <c r="B605" s="12" t="s">
        <v>617</v>
      </c>
      <c r="C605" s="12" t="s">
        <v>78</v>
      </c>
      <c r="D605" s="12" t="s">
        <v>485</v>
      </c>
      <c r="E605" s="12" t="s">
        <v>1601</v>
      </c>
      <c r="F605" s="19" t="s">
        <v>659</v>
      </c>
      <c r="G605" s="19">
        <f>G606+G608</f>
        <v>42644337.38</v>
      </c>
      <c r="H605" s="20">
        <f>H606+H608</f>
        <v>42644</v>
      </c>
      <c r="I605" s="20" t="s">
        <v>660</v>
      </c>
      <c r="J605" s="20">
        <f>J606+J608</f>
        <v>42614135.8</v>
      </c>
      <c r="K605" s="20">
        <f>K606+K608</f>
        <v>42614</v>
      </c>
      <c r="L605" s="17">
        <f t="shared" si="99"/>
        <v>99.92965012662978</v>
      </c>
    </row>
    <row r="606" spans="1:12" ht="28.5" customHeight="1">
      <c r="A606" s="18" t="s">
        <v>486</v>
      </c>
      <c r="B606" s="12" t="s">
        <v>617</v>
      </c>
      <c r="C606" s="12" t="s">
        <v>78</v>
      </c>
      <c r="D606" s="12" t="s">
        <v>487</v>
      </c>
      <c r="E606" s="12" t="s">
        <v>1601</v>
      </c>
      <c r="F606" s="19" t="s">
        <v>661</v>
      </c>
      <c r="G606" s="19">
        <f>G607</f>
        <v>10426.38</v>
      </c>
      <c r="H606" s="20">
        <f>H607</f>
        <v>10</v>
      </c>
      <c r="I606" s="20" t="s">
        <v>662</v>
      </c>
      <c r="J606" s="20">
        <f>J607</f>
        <v>10426.07</v>
      </c>
      <c r="K606" s="20">
        <f>K607</f>
        <v>10</v>
      </c>
      <c r="L606" s="17">
        <f t="shared" si="99"/>
        <v>100</v>
      </c>
    </row>
    <row r="607" spans="1:12" ht="56.25" customHeight="1">
      <c r="A607" s="18" t="s">
        <v>1635</v>
      </c>
      <c r="B607" s="12" t="s">
        <v>617</v>
      </c>
      <c r="C607" s="12" t="s">
        <v>78</v>
      </c>
      <c r="D607" s="12" t="s">
        <v>487</v>
      </c>
      <c r="E607" s="12" t="s">
        <v>1636</v>
      </c>
      <c r="F607" s="21">
        <v>10426.38</v>
      </c>
      <c r="G607" s="21">
        <f>F607</f>
        <v>10426.38</v>
      </c>
      <c r="H607" s="22">
        <f>ROUND(G607/1000,0)</f>
        <v>10</v>
      </c>
      <c r="I607" s="22">
        <v>10426.07</v>
      </c>
      <c r="J607" s="22">
        <f>I607</f>
        <v>10426.07</v>
      </c>
      <c r="K607" s="22">
        <f>ROUND(J607/1000,0)</f>
        <v>10</v>
      </c>
      <c r="L607" s="17">
        <f t="shared" si="99"/>
        <v>100</v>
      </c>
    </row>
    <row r="608" spans="1:12" ht="28.5" customHeight="1">
      <c r="A608" s="18" t="s">
        <v>489</v>
      </c>
      <c r="B608" s="12" t="s">
        <v>617</v>
      </c>
      <c r="C608" s="12" t="s">
        <v>78</v>
      </c>
      <c r="D608" s="12" t="s">
        <v>490</v>
      </c>
      <c r="E608" s="12" t="s">
        <v>1601</v>
      </c>
      <c r="F608" s="19" t="s">
        <v>663</v>
      </c>
      <c r="G608" s="19">
        <f>G609</f>
        <v>42633911</v>
      </c>
      <c r="H608" s="20">
        <f>H609</f>
        <v>42634</v>
      </c>
      <c r="I608" s="20" t="s">
        <v>664</v>
      </c>
      <c r="J608" s="20">
        <f>J609</f>
        <v>42603709.73</v>
      </c>
      <c r="K608" s="20">
        <f>K609</f>
        <v>42604</v>
      </c>
      <c r="L608" s="17">
        <f t="shared" si="99"/>
        <v>99.92963362574471</v>
      </c>
    </row>
    <row r="609" spans="1:12" ht="56.25" customHeight="1">
      <c r="A609" s="18" t="s">
        <v>1635</v>
      </c>
      <c r="B609" s="12" t="s">
        <v>617</v>
      </c>
      <c r="C609" s="12" t="s">
        <v>78</v>
      </c>
      <c r="D609" s="12" t="s">
        <v>490</v>
      </c>
      <c r="E609" s="12" t="s">
        <v>1636</v>
      </c>
      <c r="F609" s="21">
        <v>42633911</v>
      </c>
      <c r="G609" s="21">
        <f>F609</f>
        <v>42633911</v>
      </c>
      <c r="H609" s="22">
        <f>ROUND(G609/1000,0)</f>
        <v>42634</v>
      </c>
      <c r="I609" s="22">
        <v>42603709.73</v>
      </c>
      <c r="J609" s="22">
        <f>I609</f>
        <v>42603709.73</v>
      </c>
      <c r="K609" s="22">
        <f>ROUND(J609/1000,0)</f>
        <v>42604</v>
      </c>
      <c r="L609" s="17">
        <f t="shared" si="99"/>
        <v>99.92963362574471</v>
      </c>
    </row>
    <row r="610" spans="1:12" ht="138" customHeight="1">
      <c r="A610" s="18" t="s">
        <v>665</v>
      </c>
      <c r="B610" s="12" t="s">
        <v>617</v>
      </c>
      <c r="C610" s="12" t="s">
        <v>78</v>
      </c>
      <c r="D610" s="12" t="s">
        <v>666</v>
      </c>
      <c r="E610" s="12" t="s">
        <v>1601</v>
      </c>
      <c r="F610" s="19" t="s">
        <v>667</v>
      </c>
      <c r="G610" s="19">
        <f>G611+G613</f>
        <v>1900000</v>
      </c>
      <c r="H610" s="20">
        <f>H611+H613</f>
        <v>1900</v>
      </c>
      <c r="I610" s="20" t="s">
        <v>668</v>
      </c>
      <c r="J610" s="20">
        <f>J611+J613</f>
        <v>1874551.85</v>
      </c>
      <c r="K610" s="20">
        <f>K611+K613</f>
        <v>1875</v>
      </c>
      <c r="L610" s="17">
        <f t="shared" si="99"/>
        <v>98.68421052631578</v>
      </c>
    </row>
    <row r="611" spans="1:12" ht="28.5" customHeight="1" hidden="1">
      <c r="A611" s="18" t="s">
        <v>669</v>
      </c>
      <c r="B611" s="12" t="s">
        <v>617</v>
      </c>
      <c r="C611" s="12" t="s">
        <v>78</v>
      </c>
      <c r="D611" s="12" t="s">
        <v>670</v>
      </c>
      <c r="E611" s="12" t="s">
        <v>1601</v>
      </c>
      <c r="F611" s="19" t="s">
        <v>671</v>
      </c>
      <c r="G611" s="19">
        <f>G612</f>
        <v>19</v>
      </c>
      <c r="H611" s="20">
        <f>H612</f>
        <v>0</v>
      </c>
      <c r="I611" s="20" t="s">
        <v>672</v>
      </c>
      <c r="J611" s="20">
        <f>J612</f>
        <v>18.75</v>
      </c>
      <c r="K611" s="20">
        <f>K612</f>
        <v>0</v>
      </c>
      <c r="L611" s="17" t="e">
        <f t="shared" si="99"/>
        <v>#DIV/0!</v>
      </c>
    </row>
    <row r="612" spans="1:12" ht="56.25" customHeight="1" hidden="1">
      <c r="A612" s="18" t="s">
        <v>1635</v>
      </c>
      <c r="B612" s="12" t="s">
        <v>617</v>
      </c>
      <c r="C612" s="12" t="s">
        <v>78</v>
      </c>
      <c r="D612" s="12" t="s">
        <v>670</v>
      </c>
      <c r="E612" s="12" t="s">
        <v>1636</v>
      </c>
      <c r="F612" s="21">
        <v>19</v>
      </c>
      <c r="G612" s="21">
        <f>F612</f>
        <v>19</v>
      </c>
      <c r="H612" s="22">
        <f>ROUND(G612/1000,0)</f>
        <v>0</v>
      </c>
      <c r="I612" s="22">
        <v>18.75</v>
      </c>
      <c r="J612" s="22">
        <f>I612</f>
        <v>18.75</v>
      </c>
      <c r="K612" s="22">
        <f>ROUND(J612/1000,0)</f>
        <v>0</v>
      </c>
      <c r="L612" s="17" t="e">
        <f t="shared" si="99"/>
        <v>#DIV/0!</v>
      </c>
    </row>
    <row r="613" spans="1:12" ht="28.5" customHeight="1">
      <c r="A613" s="18" t="s">
        <v>673</v>
      </c>
      <c r="B613" s="12" t="s">
        <v>617</v>
      </c>
      <c r="C613" s="12" t="s">
        <v>78</v>
      </c>
      <c r="D613" s="12" t="s">
        <v>674</v>
      </c>
      <c r="E613" s="12" t="s">
        <v>1601</v>
      </c>
      <c r="F613" s="19" t="s">
        <v>675</v>
      </c>
      <c r="G613" s="19">
        <f>G614</f>
        <v>1899981</v>
      </c>
      <c r="H613" s="20">
        <f>H614</f>
        <v>1900</v>
      </c>
      <c r="I613" s="20" t="s">
        <v>676</v>
      </c>
      <c r="J613" s="20">
        <f>J614</f>
        <v>1874533.1</v>
      </c>
      <c r="K613" s="20">
        <f>K614</f>
        <v>1875</v>
      </c>
      <c r="L613" s="17">
        <f t="shared" si="99"/>
        <v>98.68421052631578</v>
      </c>
    </row>
    <row r="614" spans="1:12" ht="56.25" customHeight="1">
      <c r="A614" s="18" t="s">
        <v>1635</v>
      </c>
      <c r="B614" s="12" t="s">
        <v>617</v>
      </c>
      <c r="C614" s="12" t="s">
        <v>78</v>
      </c>
      <c r="D614" s="12" t="s">
        <v>674</v>
      </c>
      <c r="E614" s="12" t="s">
        <v>1636</v>
      </c>
      <c r="F614" s="21">
        <v>1899981</v>
      </c>
      <c r="G614" s="21">
        <f>F614</f>
        <v>1899981</v>
      </c>
      <c r="H614" s="22">
        <f>ROUND(G614/1000,0)</f>
        <v>1900</v>
      </c>
      <c r="I614" s="22">
        <v>1874533.1</v>
      </c>
      <c r="J614" s="22">
        <f>I614</f>
        <v>1874533.1</v>
      </c>
      <c r="K614" s="22">
        <f>ROUND(J614/1000,0)</f>
        <v>1875</v>
      </c>
      <c r="L614" s="17">
        <f t="shared" si="99"/>
        <v>98.68421052631578</v>
      </c>
    </row>
    <row r="615" spans="1:12" ht="15" customHeight="1">
      <c r="A615" s="18" t="s">
        <v>303</v>
      </c>
      <c r="B615" s="12" t="s">
        <v>617</v>
      </c>
      <c r="C615" s="12" t="s">
        <v>304</v>
      </c>
      <c r="D615" s="12" t="s">
        <v>1601</v>
      </c>
      <c r="E615" s="12" t="s">
        <v>1601</v>
      </c>
      <c r="F615" s="19" t="s">
        <v>493</v>
      </c>
      <c r="G615" s="19">
        <f>G616+G620</f>
        <v>147000</v>
      </c>
      <c r="H615" s="20">
        <f>H616+H620</f>
        <v>147</v>
      </c>
      <c r="I615" s="20" t="s">
        <v>677</v>
      </c>
      <c r="J615" s="20">
        <f>J616+J620</f>
        <v>146939.58000000002</v>
      </c>
      <c r="K615" s="20">
        <f>K616+K620</f>
        <v>147</v>
      </c>
      <c r="L615" s="17">
        <f t="shared" si="99"/>
        <v>100</v>
      </c>
    </row>
    <row r="616" spans="1:12" ht="56.25" customHeight="1">
      <c r="A616" s="18" t="s">
        <v>217</v>
      </c>
      <c r="B616" s="12" t="s">
        <v>617</v>
      </c>
      <c r="C616" s="12" t="s">
        <v>304</v>
      </c>
      <c r="D616" s="12" t="s">
        <v>218</v>
      </c>
      <c r="E616" s="12" t="s">
        <v>1601</v>
      </c>
      <c r="F616" s="19" t="s">
        <v>678</v>
      </c>
      <c r="G616" s="19">
        <f aca="true" t="shared" si="102" ref="G616:H618">G617</f>
        <v>86000</v>
      </c>
      <c r="H616" s="20">
        <f t="shared" si="102"/>
        <v>86</v>
      </c>
      <c r="I616" s="20" t="s">
        <v>679</v>
      </c>
      <c r="J616" s="20">
        <f aca="true" t="shared" si="103" ref="J616:K618">J617</f>
        <v>85999</v>
      </c>
      <c r="K616" s="20">
        <f t="shared" si="103"/>
        <v>86</v>
      </c>
      <c r="L616" s="17">
        <f t="shared" si="99"/>
        <v>100</v>
      </c>
    </row>
    <row r="617" spans="1:12" ht="83.25" customHeight="1">
      <c r="A617" s="18" t="s">
        <v>330</v>
      </c>
      <c r="B617" s="12" t="s">
        <v>617</v>
      </c>
      <c r="C617" s="12" t="s">
        <v>304</v>
      </c>
      <c r="D617" s="12" t="s">
        <v>331</v>
      </c>
      <c r="E617" s="12" t="s">
        <v>1601</v>
      </c>
      <c r="F617" s="19" t="s">
        <v>678</v>
      </c>
      <c r="G617" s="19">
        <f t="shared" si="102"/>
        <v>86000</v>
      </c>
      <c r="H617" s="20">
        <f t="shared" si="102"/>
        <v>86</v>
      </c>
      <c r="I617" s="20" t="s">
        <v>679</v>
      </c>
      <c r="J617" s="20">
        <f t="shared" si="103"/>
        <v>85999</v>
      </c>
      <c r="K617" s="20">
        <f t="shared" si="103"/>
        <v>86</v>
      </c>
      <c r="L617" s="17">
        <f t="shared" si="99"/>
        <v>100</v>
      </c>
    </row>
    <row r="618" spans="1:12" ht="28.5" customHeight="1">
      <c r="A618" s="18" t="s">
        <v>334</v>
      </c>
      <c r="B618" s="12" t="s">
        <v>617</v>
      </c>
      <c r="C618" s="12" t="s">
        <v>304</v>
      </c>
      <c r="D618" s="12" t="s">
        <v>335</v>
      </c>
      <c r="E618" s="12" t="s">
        <v>1601</v>
      </c>
      <c r="F618" s="19" t="s">
        <v>678</v>
      </c>
      <c r="G618" s="19">
        <f t="shared" si="102"/>
        <v>86000</v>
      </c>
      <c r="H618" s="20">
        <f t="shared" si="102"/>
        <v>86</v>
      </c>
      <c r="I618" s="20" t="s">
        <v>679</v>
      </c>
      <c r="J618" s="20">
        <f t="shared" si="103"/>
        <v>85999</v>
      </c>
      <c r="K618" s="20">
        <f t="shared" si="103"/>
        <v>86</v>
      </c>
      <c r="L618" s="17">
        <f t="shared" si="99"/>
        <v>100</v>
      </c>
    </row>
    <row r="619" spans="1:12" ht="56.25" customHeight="1">
      <c r="A619" s="18" t="s">
        <v>1635</v>
      </c>
      <c r="B619" s="12" t="s">
        <v>617</v>
      </c>
      <c r="C619" s="12" t="s">
        <v>304</v>
      </c>
      <c r="D619" s="12" t="s">
        <v>335</v>
      </c>
      <c r="E619" s="12" t="s">
        <v>1636</v>
      </c>
      <c r="F619" s="21">
        <v>86000</v>
      </c>
      <c r="G619" s="21">
        <f>F619</f>
        <v>86000</v>
      </c>
      <c r="H619" s="22">
        <f>ROUND(G619/1000,0)</f>
        <v>86</v>
      </c>
      <c r="I619" s="22">
        <v>85999</v>
      </c>
      <c r="J619" s="22">
        <f>I619</f>
        <v>85999</v>
      </c>
      <c r="K619" s="22">
        <f>ROUND(J619/1000,0)</f>
        <v>86</v>
      </c>
      <c r="L619" s="17">
        <f t="shared" si="99"/>
        <v>100</v>
      </c>
    </row>
    <row r="620" spans="1:12" ht="56.25" customHeight="1">
      <c r="A620" s="18" t="s">
        <v>12</v>
      </c>
      <c r="B620" s="12" t="s">
        <v>617</v>
      </c>
      <c r="C620" s="12" t="s">
        <v>304</v>
      </c>
      <c r="D620" s="12" t="s">
        <v>13</v>
      </c>
      <c r="E620" s="12" t="s">
        <v>1601</v>
      </c>
      <c r="F620" s="19" t="s">
        <v>680</v>
      </c>
      <c r="G620" s="19">
        <f aca="true" t="shared" si="104" ref="G620:H622">G621</f>
        <v>61000</v>
      </c>
      <c r="H620" s="20">
        <f t="shared" si="104"/>
        <v>61</v>
      </c>
      <c r="I620" s="20" t="s">
        <v>681</v>
      </c>
      <c r="J620" s="20">
        <f aca="true" t="shared" si="105" ref="J620:K622">J621</f>
        <v>60940.58</v>
      </c>
      <c r="K620" s="20">
        <f t="shared" si="105"/>
        <v>61</v>
      </c>
      <c r="L620" s="17">
        <f t="shared" si="99"/>
        <v>100</v>
      </c>
    </row>
    <row r="621" spans="1:12" ht="83.25" customHeight="1">
      <c r="A621" s="18" t="s">
        <v>146</v>
      </c>
      <c r="B621" s="12" t="s">
        <v>617</v>
      </c>
      <c r="C621" s="12" t="s">
        <v>304</v>
      </c>
      <c r="D621" s="12" t="s">
        <v>147</v>
      </c>
      <c r="E621" s="12" t="s">
        <v>1601</v>
      </c>
      <c r="F621" s="19" t="s">
        <v>680</v>
      </c>
      <c r="G621" s="19">
        <f t="shared" si="104"/>
        <v>61000</v>
      </c>
      <c r="H621" s="20">
        <f t="shared" si="104"/>
        <v>61</v>
      </c>
      <c r="I621" s="20" t="s">
        <v>681</v>
      </c>
      <c r="J621" s="20">
        <f t="shared" si="105"/>
        <v>60940.58</v>
      </c>
      <c r="K621" s="20">
        <f t="shared" si="105"/>
        <v>61</v>
      </c>
      <c r="L621" s="17">
        <f t="shared" si="99"/>
        <v>100</v>
      </c>
    </row>
    <row r="622" spans="1:12" ht="28.5" customHeight="1">
      <c r="A622" s="18" t="s">
        <v>148</v>
      </c>
      <c r="B622" s="12" t="s">
        <v>617</v>
      </c>
      <c r="C622" s="12" t="s">
        <v>304</v>
      </c>
      <c r="D622" s="12" t="s">
        <v>149</v>
      </c>
      <c r="E622" s="12" t="s">
        <v>1601</v>
      </c>
      <c r="F622" s="19" t="s">
        <v>680</v>
      </c>
      <c r="G622" s="19">
        <f t="shared" si="104"/>
        <v>61000</v>
      </c>
      <c r="H622" s="20">
        <f t="shared" si="104"/>
        <v>61</v>
      </c>
      <c r="I622" s="20" t="s">
        <v>681</v>
      </c>
      <c r="J622" s="20">
        <f t="shared" si="105"/>
        <v>60940.58</v>
      </c>
      <c r="K622" s="20">
        <f t="shared" si="105"/>
        <v>61</v>
      </c>
      <c r="L622" s="17">
        <f t="shared" si="99"/>
        <v>100</v>
      </c>
    </row>
    <row r="623" spans="1:12" ht="56.25" customHeight="1">
      <c r="A623" s="18" t="s">
        <v>1635</v>
      </c>
      <c r="B623" s="12" t="s">
        <v>617</v>
      </c>
      <c r="C623" s="12" t="s">
        <v>304</v>
      </c>
      <c r="D623" s="12" t="s">
        <v>149</v>
      </c>
      <c r="E623" s="12" t="s">
        <v>1636</v>
      </c>
      <c r="F623" s="21">
        <v>61000</v>
      </c>
      <c r="G623" s="21">
        <f>F623</f>
        <v>61000</v>
      </c>
      <c r="H623" s="22">
        <f>ROUND(G623/1000,0)</f>
        <v>61</v>
      </c>
      <c r="I623" s="22">
        <v>60940.58</v>
      </c>
      <c r="J623" s="22">
        <f>I623</f>
        <v>60940.58</v>
      </c>
      <c r="K623" s="22">
        <f>ROUND(J623/1000,0)</f>
        <v>61</v>
      </c>
      <c r="L623" s="17">
        <f t="shared" si="99"/>
        <v>100</v>
      </c>
    </row>
    <row r="624" spans="1:12" ht="15" customHeight="1">
      <c r="A624" s="18" t="s">
        <v>141</v>
      </c>
      <c r="B624" s="12" t="s">
        <v>617</v>
      </c>
      <c r="C624" s="12" t="s">
        <v>142</v>
      </c>
      <c r="D624" s="12" t="s">
        <v>1601</v>
      </c>
      <c r="E624" s="12" t="s">
        <v>1601</v>
      </c>
      <c r="F624" s="19" t="s">
        <v>498</v>
      </c>
      <c r="G624" s="19">
        <f>G625</f>
        <v>193000</v>
      </c>
      <c r="H624" s="20">
        <f>H625</f>
        <v>193</v>
      </c>
      <c r="I624" s="20" t="s">
        <v>682</v>
      </c>
      <c r="J624" s="20">
        <f>J625</f>
        <v>192895</v>
      </c>
      <c r="K624" s="20">
        <f>K625</f>
        <v>193</v>
      </c>
      <c r="L624" s="17">
        <f t="shared" si="99"/>
        <v>100</v>
      </c>
    </row>
    <row r="625" spans="1:12" ht="42" customHeight="1">
      <c r="A625" s="18" t="s">
        <v>118</v>
      </c>
      <c r="B625" s="12" t="s">
        <v>617</v>
      </c>
      <c r="C625" s="12" t="s">
        <v>142</v>
      </c>
      <c r="D625" s="12" t="s">
        <v>119</v>
      </c>
      <c r="E625" s="12" t="s">
        <v>1601</v>
      </c>
      <c r="F625" s="19" t="s">
        <v>498</v>
      </c>
      <c r="G625" s="19">
        <f aca="true" t="shared" si="106" ref="G625:H627">G626</f>
        <v>193000</v>
      </c>
      <c r="H625" s="20">
        <f t="shared" si="106"/>
        <v>193</v>
      </c>
      <c r="I625" s="20" t="s">
        <v>682</v>
      </c>
      <c r="J625" s="20">
        <f aca="true" t="shared" si="107" ref="J625:K627">J626</f>
        <v>192895</v>
      </c>
      <c r="K625" s="20">
        <f t="shared" si="107"/>
        <v>193</v>
      </c>
      <c r="L625" s="17">
        <f t="shared" si="99"/>
        <v>100</v>
      </c>
    </row>
    <row r="626" spans="1:12" ht="69.75" customHeight="1">
      <c r="A626" s="18" t="s">
        <v>120</v>
      </c>
      <c r="B626" s="12" t="s">
        <v>617</v>
      </c>
      <c r="C626" s="12" t="s">
        <v>142</v>
      </c>
      <c r="D626" s="12" t="s">
        <v>121</v>
      </c>
      <c r="E626" s="12" t="s">
        <v>1601</v>
      </c>
      <c r="F626" s="19" t="s">
        <v>498</v>
      </c>
      <c r="G626" s="19">
        <f t="shared" si="106"/>
        <v>193000</v>
      </c>
      <c r="H626" s="20">
        <f t="shared" si="106"/>
        <v>193</v>
      </c>
      <c r="I626" s="20" t="s">
        <v>682</v>
      </c>
      <c r="J626" s="20">
        <f t="shared" si="107"/>
        <v>192895</v>
      </c>
      <c r="K626" s="20">
        <f t="shared" si="107"/>
        <v>193</v>
      </c>
      <c r="L626" s="17">
        <f t="shared" si="99"/>
        <v>100</v>
      </c>
    </row>
    <row r="627" spans="1:12" ht="15" customHeight="1">
      <c r="A627" s="18" t="s">
        <v>169</v>
      </c>
      <c r="B627" s="12" t="s">
        <v>617</v>
      </c>
      <c r="C627" s="12" t="s">
        <v>142</v>
      </c>
      <c r="D627" s="12" t="s">
        <v>170</v>
      </c>
      <c r="E627" s="12" t="s">
        <v>1601</v>
      </c>
      <c r="F627" s="19" t="s">
        <v>498</v>
      </c>
      <c r="G627" s="19">
        <f t="shared" si="106"/>
        <v>193000</v>
      </c>
      <c r="H627" s="20">
        <f t="shared" si="106"/>
        <v>193</v>
      </c>
      <c r="I627" s="20" t="s">
        <v>682</v>
      </c>
      <c r="J627" s="20">
        <f t="shared" si="107"/>
        <v>192895</v>
      </c>
      <c r="K627" s="20">
        <f t="shared" si="107"/>
        <v>193</v>
      </c>
      <c r="L627" s="17">
        <f t="shared" si="99"/>
        <v>100</v>
      </c>
    </row>
    <row r="628" spans="1:12" ht="56.25" customHeight="1">
      <c r="A628" s="18" t="s">
        <v>1635</v>
      </c>
      <c r="B628" s="12" t="s">
        <v>617</v>
      </c>
      <c r="C628" s="12" t="s">
        <v>142</v>
      </c>
      <c r="D628" s="12" t="s">
        <v>170</v>
      </c>
      <c r="E628" s="12" t="s">
        <v>1636</v>
      </c>
      <c r="F628" s="21">
        <v>193000</v>
      </c>
      <c r="G628" s="21">
        <f>F628</f>
        <v>193000</v>
      </c>
      <c r="H628" s="22">
        <f>ROUND(G628/1000,0)</f>
        <v>193</v>
      </c>
      <c r="I628" s="22">
        <v>192895</v>
      </c>
      <c r="J628" s="22">
        <f>I628</f>
        <v>192895</v>
      </c>
      <c r="K628" s="22">
        <f>ROUND(J628/1000,0)</f>
        <v>193</v>
      </c>
      <c r="L628" s="17">
        <f t="shared" si="99"/>
        <v>100</v>
      </c>
    </row>
    <row r="629" spans="1:12" ht="28.5" customHeight="1">
      <c r="A629" s="18" t="s">
        <v>355</v>
      </c>
      <c r="B629" s="12" t="s">
        <v>617</v>
      </c>
      <c r="C629" s="12" t="s">
        <v>356</v>
      </c>
      <c r="D629" s="12" t="s">
        <v>1601</v>
      </c>
      <c r="E629" s="12" t="s">
        <v>1601</v>
      </c>
      <c r="F629" s="19" t="s">
        <v>683</v>
      </c>
      <c r="G629" s="19">
        <f>G630</f>
        <v>27314990</v>
      </c>
      <c r="H629" s="20">
        <f>H630</f>
        <v>27315</v>
      </c>
      <c r="I629" s="20" t="s">
        <v>684</v>
      </c>
      <c r="J629" s="20">
        <f>J630</f>
        <v>27231145.83</v>
      </c>
      <c r="K629" s="20">
        <f>K630</f>
        <v>27231</v>
      </c>
      <c r="L629" s="17">
        <f t="shared" si="99"/>
        <v>99.69247666117518</v>
      </c>
    </row>
    <row r="630" spans="1:12" ht="56.25" customHeight="1">
      <c r="A630" s="18" t="s">
        <v>217</v>
      </c>
      <c r="B630" s="12" t="s">
        <v>617</v>
      </c>
      <c r="C630" s="12" t="s">
        <v>356</v>
      </c>
      <c r="D630" s="12" t="s">
        <v>218</v>
      </c>
      <c r="E630" s="12" t="s">
        <v>1601</v>
      </c>
      <c r="F630" s="19" t="s">
        <v>683</v>
      </c>
      <c r="G630" s="19">
        <f>G631</f>
        <v>27314990</v>
      </c>
      <c r="H630" s="20">
        <f>H631</f>
        <v>27315</v>
      </c>
      <c r="I630" s="20" t="s">
        <v>684</v>
      </c>
      <c r="J630" s="20">
        <f>J631</f>
        <v>27231145.83</v>
      </c>
      <c r="K630" s="20">
        <f>K631</f>
        <v>27231</v>
      </c>
      <c r="L630" s="17">
        <f t="shared" si="99"/>
        <v>99.69247666117518</v>
      </c>
    </row>
    <row r="631" spans="1:12" ht="111" customHeight="1">
      <c r="A631" s="18" t="s">
        <v>502</v>
      </c>
      <c r="B631" s="12" t="s">
        <v>617</v>
      </c>
      <c r="C631" s="12" t="s">
        <v>356</v>
      </c>
      <c r="D631" s="12" t="s">
        <v>503</v>
      </c>
      <c r="E631" s="12" t="s">
        <v>1601</v>
      </c>
      <c r="F631" s="19" t="s">
        <v>683</v>
      </c>
      <c r="G631" s="19">
        <f>G632+G634+G636+G638</f>
        <v>27314990</v>
      </c>
      <c r="H631" s="20">
        <f>H632+H634+H636+H638</f>
        <v>27315</v>
      </c>
      <c r="I631" s="20" t="s">
        <v>684</v>
      </c>
      <c r="J631" s="20">
        <f>J632+J634+J636+J638</f>
        <v>27231145.83</v>
      </c>
      <c r="K631" s="20">
        <f>K632+K634+K636+K638</f>
        <v>27231</v>
      </c>
      <c r="L631" s="17">
        <f t="shared" si="99"/>
        <v>99.69247666117518</v>
      </c>
    </row>
    <row r="632" spans="1:12" ht="69.75" customHeight="1">
      <c r="A632" s="18" t="s">
        <v>504</v>
      </c>
      <c r="B632" s="12" t="s">
        <v>617</v>
      </c>
      <c r="C632" s="12" t="s">
        <v>356</v>
      </c>
      <c r="D632" s="12" t="s">
        <v>505</v>
      </c>
      <c r="E632" s="12" t="s">
        <v>1601</v>
      </c>
      <c r="F632" s="19" t="s">
        <v>685</v>
      </c>
      <c r="G632" s="19">
        <f>G633</f>
        <v>1401700</v>
      </c>
      <c r="H632" s="20">
        <f>H633</f>
        <v>1402</v>
      </c>
      <c r="I632" s="20" t="s">
        <v>686</v>
      </c>
      <c r="J632" s="20">
        <f>J633</f>
        <v>1317871.51</v>
      </c>
      <c r="K632" s="20">
        <f>K633</f>
        <v>1318</v>
      </c>
      <c r="L632" s="17">
        <f t="shared" si="99"/>
        <v>94.00855920114122</v>
      </c>
    </row>
    <row r="633" spans="1:12" ht="28.5" customHeight="1">
      <c r="A633" s="18" t="s">
        <v>1658</v>
      </c>
      <c r="B633" s="12" t="s">
        <v>617</v>
      </c>
      <c r="C633" s="12" t="s">
        <v>356</v>
      </c>
      <c r="D633" s="12" t="s">
        <v>505</v>
      </c>
      <c r="E633" s="12" t="s">
        <v>1659</v>
      </c>
      <c r="F633" s="21">
        <v>1401700</v>
      </c>
      <c r="G633" s="21">
        <f>F633</f>
        <v>1401700</v>
      </c>
      <c r="H633" s="22">
        <f>ROUND(G633/1000,0)</f>
        <v>1402</v>
      </c>
      <c r="I633" s="22">
        <v>1317871.51</v>
      </c>
      <c r="J633" s="22">
        <f>I633</f>
        <v>1317871.51</v>
      </c>
      <c r="K633" s="22">
        <f>ROUND(J633/1000,0)</f>
        <v>1318</v>
      </c>
      <c r="L633" s="17">
        <f t="shared" si="99"/>
        <v>94.00855920114122</v>
      </c>
    </row>
    <row r="634" spans="1:12" ht="42" customHeight="1">
      <c r="A634" s="18" t="s">
        <v>508</v>
      </c>
      <c r="B634" s="12" t="s">
        <v>617</v>
      </c>
      <c r="C634" s="12" t="s">
        <v>356</v>
      </c>
      <c r="D634" s="12" t="s">
        <v>509</v>
      </c>
      <c r="E634" s="12" t="s">
        <v>1601</v>
      </c>
      <c r="F634" s="19" t="s">
        <v>687</v>
      </c>
      <c r="G634" s="19">
        <f>G635</f>
        <v>3589330</v>
      </c>
      <c r="H634" s="20">
        <f>H635</f>
        <v>3589</v>
      </c>
      <c r="I634" s="20" t="s">
        <v>688</v>
      </c>
      <c r="J634" s="20">
        <f>J635</f>
        <v>3589328</v>
      </c>
      <c r="K634" s="20">
        <f>K635</f>
        <v>3589</v>
      </c>
      <c r="L634" s="17">
        <f t="shared" si="99"/>
        <v>100</v>
      </c>
    </row>
    <row r="635" spans="1:12" ht="28.5" customHeight="1">
      <c r="A635" s="18" t="s">
        <v>1658</v>
      </c>
      <c r="B635" s="12" t="s">
        <v>617</v>
      </c>
      <c r="C635" s="12" t="s">
        <v>356</v>
      </c>
      <c r="D635" s="12" t="s">
        <v>509</v>
      </c>
      <c r="E635" s="12" t="s">
        <v>1659</v>
      </c>
      <c r="F635" s="21">
        <v>3589330</v>
      </c>
      <c r="G635" s="21">
        <f>F635</f>
        <v>3589330</v>
      </c>
      <c r="H635" s="22">
        <f>ROUND(G635/1000,0)</f>
        <v>3589</v>
      </c>
      <c r="I635" s="22">
        <v>3589328</v>
      </c>
      <c r="J635" s="22">
        <f>I635</f>
        <v>3589328</v>
      </c>
      <c r="K635" s="22">
        <f>ROUND(J635/1000,0)</f>
        <v>3589</v>
      </c>
      <c r="L635" s="17">
        <f t="shared" si="99"/>
        <v>100</v>
      </c>
    </row>
    <row r="636" spans="1:12" ht="56.25" customHeight="1">
      <c r="A636" s="18" t="s">
        <v>512</v>
      </c>
      <c r="B636" s="12" t="s">
        <v>617</v>
      </c>
      <c r="C636" s="12" t="s">
        <v>356</v>
      </c>
      <c r="D636" s="12" t="s">
        <v>513</v>
      </c>
      <c r="E636" s="12" t="s">
        <v>1601</v>
      </c>
      <c r="F636" s="19" t="s">
        <v>689</v>
      </c>
      <c r="G636" s="19">
        <f>G637</f>
        <v>3811880</v>
      </c>
      <c r="H636" s="20">
        <f>H637</f>
        <v>3812</v>
      </c>
      <c r="I636" s="20" t="s">
        <v>690</v>
      </c>
      <c r="J636" s="20">
        <f>J637</f>
        <v>3811876.32</v>
      </c>
      <c r="K636" s="20">
        <f>K637</f>
        <v>3812</v>
      </c>
      <c r="L636" s="17">
        <f t="shared" si="99"/>
        <v>100</v>
      </c>
    </row>
    <row r="637" spans="1:12" ht="28.5" customHeight="1">
      <c r="A637" s="18" t="s">
        <v>1658</v>
      </c>
      <c r="B637" s="12" t="s">
        <v>617</v>
      </c>
      <c r="C637" s="12" t="s">
        <v>356</v>
      </c>
      <c r="D637" s="12" t="s">
        <v>513</v>
      </c>
      <c r="E637" s="12" t="s">
        <v>1659</v>
      </c>
      <c r="F637" s="21">
        <v>3811880</v>
      </c>
      <c r="G637" s="21">
        <f>F637</f>
        <v>3811880</v>
      </c>
      <c r="H637" s="22">
        <f>ROUND(G637/1000,0)</f>
        <v>3812</v>
      </c>
      <c r="I637" s="22">
        <v>3811876.32</v>
      </c>
      <c r="J637" s="22">
        <f>I637</f>
        <v>3811876.32</v>
      </c>
      <c r="K637" s="22">
        <f>ROUND(J637/1000,0)</f>
        <v>3812</v>
      </c>
      <c r="L637" s="17">
        <f t="shared" si="99"/>
        <v>100</v>
      </c>
    </row>
    <row r="638" spans="1:12" ht="42" customHeight="1">
      <c r="A638" s="18" t="s">
        <v>516</v>
      </c>
      <c r="B638" s="12" t="s">
        <v>617</v>
      </c>
      <c r="C638" s="12" t="s">
        <v>356</v>
      </c>
      <c r="D638" s="12" t="s">
        <v>517</v>
      </c>
      <c r="E638" s="12" t="s">
        <v>1601</v>
      </c>
      <c r="F638" s="19" t="s">
        <v>691</v>
      </c>
      <c r="G638" s="19">
        <f>G639</f>
        <v>18512080</v>
      </c>
      <c r="H638" s="20">
        <f>H639</f>
        <v>18512</v>
      </c>
      <c r="I638" s="20" t="s">
        <v>692</v>
      </c>
      <c r="J638" s="20">
        <f>J639</f>
        <v>18512070</v>
      </c>
      <c r="K638" s="20">
        <f>K639</f>
        <v>18512</v>
      </c>
      <c r="L638" s="17">
        <f t="shared" si="99"/>
        <v>100</v>
      </c>
    </row>
    <row r="639" spans="1:12" ht="28.5" customHeight="1">
      <c r="A639" s="18" t="s">
        <v>1658</v>
      </c>
      <c r="B639" s="12" t="s">
        <v>617</v>
      </c>
      <c r="C639" s="12" t="s">
        <v>356</v>
      </c>
      <c r="D639" s="12" t="s">
        <v>517</v>
      </c>
      <c r="E639" s="12" t="s">
        <v>1659</v>
      </c>
      <c r="F639" s="21">
        <v>18512080</v>
      </c>
      <c r="G639" s="21">
        <f>F639</f>
        <v>18512080</v>
      </c>
      <c r="H639" s="22">
        <f>ROUND(G639/1000,0)</f>
        <v>18512</v>
      </c>
      <c r="I639" s="22">
        <v>18512070</v>
      </c>
      <c r="J639" s="22">
        <f>I639</f>
        <v>18512070</v>
      </c>
      <c r="K639" s="22">
        <f>ROUND(J639/1000,0)</f>
        <v>18512</v>
      </c>
      <c r="L639" s="17">
        <f t="shared" si="99"/>
        <v>100</v>
      </c>
    </row>
    <row r="640" spans="1:12" ht="15" customHeight="1">
      <c r="A640" s="18" t="s">
        <v>520</v>
      </c>
      <c r="B640" s="12" t="s">
        <v>617</v>
      </c>
      <c r="C640" s="12" t="s">
        <v>521</v>
      </c>
      <c r="D640" s="12" t="s">
        <v>1601</v>
      </c>
      <c r="E640" s="12" t="s">
        <v>1601</v>
      </c>
      <c r="F640" s="19" t="s">
        <v>693</v>
      </c>
      <c r="G640" s="19">
        <f>G641</f>
        <v>215000</v>
      </c>
      <c r="H640" s="20">
        <f>H641</f>
        <v>215</v>
      </c>
      <c r="I640" s="20" t="s">
        <v>694</v>
      </c>
      <c r="J640" s="20">
        <f>J641</f>
        <v>214375.96</v>
      </c>
      <c r="K640" s="20">
        <f>K641</f>
        <v>214</v>
      </c>
      <c r="L640" s="17">
        <f t="shared" si="99"/>
        <v>99.53488372093024</v>
      </c>
    </row>
    <row r="641" spans="1:12" ht="56.25" customHeight="1">
      <c r="A641" s="18" t="s">
        <v>523</v>
      </c>
      <c r="B641" s="12" t="s">
        <v>617</v>
      </c>
      <c r="C641" s="12" t="s">
        <v>521</v>
      </c>
      <c r="D641" s="12" t="s">
        <v>524</v>
      </c>
      <c r="E641" s="12" t="s">
        <v>1601</v>
      </c>
      <c r="F641" s="19" t="s">
        <v>693</v>
      </c>
      <c r="G641" s="19">
        <f aca="true" t="shared" si="108" ref="G641:H643">G642</f>
        <v>215000</v>
      </c>
      <c r="H641" s="20">
        <f t="shared" si="108"/>
        <v>215</v>
      </c>
      <c r="I641" s="20" t="s">
        <v>694</v>
      </c>
      <c r="J641" s="20">
        <f aca="true" t="shared" si="109" ref="J641:K643">J642</f>
        <v>214375.96</v>
      </c>
      <c r="K641" s="20">
        <f t="shared" si="109"/>
        <v>214</v>
      </c>
      <c r="L641" s="17">
        <f t="shared" si="99"/>
        <v>99.53488372093024</v>
      </c>
    </row>
    <row r="642" spans="1:12" ht="111" customHeight="1">
      <c r="A642" s="18" t="s">
        <v>525</v>
      </c>
      <c r="B642" s="12" t="s">
        <v>617</v>
      </c>
      <c r="C642" s="12" t="s">
        <v>521</v>
      </c>
      <c r="D642" s="12" t="s">
        <v>526</v>
      </c>
      <c r="E642" s="12" t="s">
        <v>1601</v>
      </c>
      <c r="F642" s="19" t="s">
        <v>693</v>
      </c>
      <c r="G642" s="19">
        <f t="shared" si="108"/>
        <v>215000</v>
      </c>
      <c r="H642" s="20">
        <f t="shared" si="108"/>
        <v>215</v>
      </c>
      <c r="I642" s="20" t="s">
        <v>694</v>
      </c>
      <c r="J642" s="20">
        <f t="shared" si="109"/>
        <v>214375.96</v>
      </c>
      <c r="K642" s="20">
        <f t="shared" si="109"/>
        <v>214</v>
      </c>
      <c r="L642" s="17">
        <f t="shared" si="99"/>
        <v>99.53488372093024</v>
      </c>
    </row>
    <row r="643" spans="1:12" ht="28.5" customHeight="1">
      <c r="A643" s="18" t="s">
        <v>527</v>
      </c>
      <c r="B643" s="12" t="s">
        <v>617</v>
      </c>
      <c r="C643" s="12" t="s">
        <v>521</v>
      </c>
      <c r="D643" s="12" t="s">
        <v>528</v>
      </c>
      <c r="E643" s="12" t="s">
        <v>1601</v>
      </c>
      <c r="F643" s="19" t="s">
        <v>693</v>
      </c>
      <c r="G643" s="19">
        <f t="shared" si="108"/>
        <v>215000</v>
      </c>
      <c r="H643" s="20">
        <f t="shared" si="108"/>
        <v>215</v>
      </c>
      <c r="I643" s="20" t="s">
        <v>694</v>
      </c>
      <c r="J643" s="20">
        <f t="shared" si="109"/>
        <v>214375.96</v>
      </c>
      <c r="K643" s="20">
        <f t="shared" si="109"/>
        <v>214</v>
      </c>
      <c r="L643" s="17">
        <f t="shared" si="99"/>
        <v>99.53488372093024</v>
      </c>
    </row>
    <row r="644" spans="1:12" ht="56.25" customHeight="1">
      <c r="A644" s="18" t="s">
        <v>1635</v>
      </c>
      <c r="B644" s="12" t="s">
        <v>617</v>
      </c>
      <c r="C644" s="12" t="s">
        <v>521</v>
      </c>
      <c r="D644" s="12" t="s">
        <v>528</v>
      </c>
      <c r="E644" s="12" t="s">
        <v>1636</v>
      </c>
      <c r="F644" s="21">
        <v>215000</v>
      </c>
      <c r="G644" s="21">
        <f>F644</f>
        <v>215000</v>
      </c>
      <c r="H644" s="22">
        <f>ROUND(G644/1000,0)</f>
        <v>215</v>
      </c>
      <c r="I644" s="22">
        <v>214375.96</v>
      </c>
      <c r="J644" s="22">
        <f>I644</f>
        <v>214375.96</v>
      </c>
      <c r="K644" s="22">
        <f>ROUND(J644/1000,0)</f>
        <v>214</v>
      </c>
      <c r="L644" s="17">
        <f t="shared" si="99"/>
        <v>99.53488372093024</v>
      </c>
    </row>
    <row r="645" spans="1:12" ht="42" customHeight="1">
      <c r="A645" s="13" t="s">
        <v>695</v>
      </c>
      <c r="B645" s="14" t="s">
        <v>696</v>
      </c>
      <c r="C645" s="14" t="s">
        <v>1601</v>
      </c>
      <c r="D645" s="14" t="s">
        <v>1601</v>
      </c>
      <c r="E645" s="14" t="s">
        <v>1601</v>
      </c>
      <c r="F645" s="15" t="s">
        <v>697</v>
      </c>
      <c r="G645" s="15">
        <f>G646+G653+G669+G674+G686+G691+G723+G732+G737+G748</f>
        <v>368418571.31</v>
      </c>
      <c r="H645" s="16">
        <f>H646+H653+H669+H674+H686+H691+H723+H732+H737+H748</f>
        <v>368417</v>
      </c>
      <c r="I645" s="16" t="s">
        <v>698</v>
      </c>
      <c r="J645" s="16">
        <f>J646+J653+J669+J674+J686+J691+J723+J732+J737+J748</f>
        <v>304325615.24999994</v>
      </c>
      <c r="K645" s="16">
        <f>K646+K653+K669+K674+K686+K691+K723+K732+K737+K748</f>
        <v>304324</v>
      </c>
      <c r="L645" s="24">
        <f t="shared" si="99"/>
        <v>82.60313720593784</v>
      </c>
    </row>
    <row r="646" spans="1:12" ht="111" customHeight="1">
      <c r="A646" s="18" t="s">
        <v>1674</v>
      </c>
      <c r="B646" s="12" t="s">
        <v>696</v>
      </c>
      <c r="C646" s="12" t="s">
        <v>1675</v>
      </c>
      <c r="D646" s="12" t="s">
        <v>1601</v>
      </c>
      <c r="E646" s="12" t="s">
        <v>1601</v>
      </c>
      <c r="F646" s="19" t="s">
        <v>699</v>
      </c>
      <c r="G646" s="19">
        <f aca="true" t="shared" si="110" ref="G646:H648">G647</f>
        <v>51216400</v>
      </c>
      <c r="H646" s="20">
        <f t="shared" si="110"/>
        <v>51216</v>
      </c>
      <c r="I646" s="20" t="s">
        <v>700</v>
      </c>
      <c r="J646" s="20">
        <f aca="true" t="shared" si="111" ref="J646:K648">J647</f>
        <v>51095259.370000005</v>
      </c>
      <c r="K646" s="20">
        <f t="shared" si="111"/>
        <v>51094</v>
      </c>
      <c r="L646" s="17">
        <f aca="true" t="shared" si="112" ref="L646:L709">K646/H646*100</f>
        <v>99.76179318962825</v>
      </c>
    </row>
    <row r="647" spans="1:12" ht="56.25" customHeight="1">
      <c r="A647" s="18" t="s">
        <v>1668</v>
      </c>
      <c r="B647" s="12" t="s">
        <v>696</v>
      </c>
      <c r="C647" s="12" t="s">
        <v>1675</v>
      </c>
      <c r="D647" s="12" t="s">
        <v>1669</v>
      </c>
      <c r="E647" s="12" t="s">
        <v>1601</v>
      </c>
      <c r="F647" s="19" t="s">
        <v>699</v>
      </c>
      <c r="G647" s="19">
        <f t="shared" si="110"/>
        <v>51216400</v>
      </c>
      <c r="H647" s="20">
        <f t="shared" si="110"/>
        <v>51216</v>
      </c>
      <c r="I647" s="20" t="s">
        <v>700</v>
      </c>
      <c r="J647" s="20">
        <f t="shared" si="111"/>
        <v>51095259.370000005</v>
      </c>
      <c r="K647" s="20">
        <f t="shared" si="111"/>
        <v>51094</v>
      </c>
      <c r="L647" s="17">
        <f t="shared" si="112"/>
        <v>99.76179318962825</v>
      </c>
    </row>
    <row r="648" spans="1:12" ht="151.5" customHeight="1">
      <c r="A648" s="18" t="s">
        <v>1670</v>
      </c>
      <c r="B648" s="12" t="s">
        <v>696</v>
      </c>
      <c r="C648" s="12" t="s">
        <v>1675</v>
      </c>
      <c r="D648" s="12" t="s">
        <v>1671</v>
      </c>
      <c r="E648" s="12" t="s">
        <v>1601</v>
      </c>
      <c r="F648" s="19" t="s">
        <v>699</v>
      </c>
      <c r="G648" s="19">
        <f t="shared" si="110"/>
        <v>51216400</v>
      </c>
      <c r="H648" s="20">
        <f t="shared" si="110"/>
        <v>51216</v>
      </c>
      <c r="I648" s="20" t="s">
        <v>700</v>
      </c>
      <c r="J648" s="20">
        <f t="shared" si="111"/>
        <v>51095259.370000005</v>
      </c>
      <c r="K648" s="20">
        <f t="shared" si="111"/>
        <v>51094</v>
      </c>
      <c r="L648" s="17">
        <f t="shared" si="112"/>
        <v>99.76179318962825</v>
      </c>
    </row>
    <row r="649" spans="1:12" ht="42" customHeight="1">
      <c r="A649" s="18" t="s">
        <v>1637</v>
      </c>
      <c r="B649" s="12" t="s">
        <v>696</v>
      </c>
      <c r="C649" s="12" t="s">
        <v>1675</v>
      </c>
      <c r="D649" s="12" t="s">
        <v>1680</v>
      </c>
      <c r="E649" s="12" t="s">
        <v>1601</v>
      </c>
      <c r="F649" s="19" t="s">
        <v>699</v>
      </c>
      <c r="G649" s="19">
        <f>G650+G651+G652</f>
        <v>51216400</v>
      </c>
      <c r="H649" s="20">
        <f>H650+H651+H652</f>
        <v>51216</v>
      </c>
      <c r="I649" s="20" t="s">
        <v>700</v>
      </c>
      <c r="J649" s="20">
        <f>J650+J651+J652</f>
        <v>51095259.370000005</v>
      </c>
      <c r="K649" s="20">
        <f>K650+K651+K652</f>
        <v>51094</v>
      </c>
      <c r="L649" s="17">
        <f t="shared" si="112"/>
        <v>99.76179318962825</v>
      </c>
    </row>
    <row r="650" spans="1:12" ht="124.5" customHeight="1">
      <c r="A650" s="18" t="s">
        <v>1620</v>
      </c>
      <c r="B650" s="12" t="s">
        <v>696</v>
      </c>
      <c r="C650" s="12" t="s">
        <v>1675</v>
      </c>
      <c r="D650" s="12" t="s">
        <v>1680</v>
      </c>
      <c r="E650" s="12" t="s">
        <v>1621</v>
      </c>
      <c r="F650" s="21">
        <v>49503000</v>
      </c>
      <c r="G650" s="21">
        <f>F650</f>
        <v>49503000</v>
      </c>
      <c r="H650" s="22">
        <f>ROUND(G650/1000,0)</f>
        <v>49503</v>
      </c>
      <c r="I650" s="22">
        <v>49438391.85</v>
      </c>
      <c r="J650" s="22">
        <f>I650</f>
        <v>49438391.85</v>
      </c>
      <c r="K650" s="22">
        <f>ROUND(J650/1000,0)</f>
        <v>49438</v>
      </c>
      <c r="L650" s="17">
        <f t="shared" si="112"/>
        <v>99.86869482657616</v>
      </c>
    </row>
    <row r="651" spans="1:12" ht="56.25" customHeight="1">
      <c r="A651" s="18" t="s">
        <v>1635</v>
      </c>
      <c r="B651" s="12" t="s">
        <v>696</v>
      </c>
      <c r="C651" s="12" t="s">
        <v>1675</v>
      </c>
      <c r="D651" s="12" t="s">
        <v>1680</v>
      </c>
      <c r="E651" s="12" t="s">
        <v>1636</v>
      </c>
      <c r="F651" s="21">
        <v>1695400</v>
      </c>
      <c r="G651" s="21">
        <f>F651</f>
        <v>1695400</v>
      </c>
      <c r="H651" s="22">
        <f>ROUND(G651/1000,0)</f>
        <v>1695</v>
      </c>
      <c r="I651" s="22">
        <v>1639413.52</v>
      </c>
      <c r="J651" s="22">
        <f>I651</f>
        <v>1639413.52</v>
      </c>
      <c r="K651" s="22">
        <f>ROUND(J651/1000,0)</f>
        <v>1639</v>
      </c>
      <c r="L651" s="17">
        <f t="shared" si="112"/>
        <v>96.69616519174042</v>
      </c>
    </row>
    <row r="652" spans="1:12" ht="15" customHeight="1">
      <c r="A652" s="18" t="s">
        <v>1641</v>
      </c>
      <c r="B652" s="12" t="s">
        <v>696</v>
      </c>
      <c r="C652" s="12" t="s">
        <v>1675</v>
      </c>
      <c r="D652" s="12" t="s">
        <v>1680</v>
      </c>
      <c r="E652" s="12" t="s">
        <v>1642</v>
      </c>
      <c r="F652" s="21">
        <v>18000</v>
      </c>
      <c r="G652" s="21">
        <f>F652</f>
        <v>18000</v>
      </c>
      <c r="H652" s="22">
        <f>ROUND(G652/1000,0)</f>
        <v>18</v>
      </c>
      <c r="I652" s="22">
        <v>17454</v>
      </c>
      <c r="J652" s="22">
        <f>I652</f>
        <v>17454</v>
      </c>
      <c r="K652" s="22">
        <f>ROUND(J652/1000,0)</f>
        <v>17</v>
      </c>
      <c r="L652" s="17">
        <f t="shared" si="112"/>
        <v>94.44444444444444</v>
      </c>
    </row>
    <row r="653" spans="1:12" ht="28.5" customHeight="1">
      <c r="A653" s="18" t="s">
        <v>1643</v>
      </c>
      <c r="B653" s="12" t="s">
        <v>696</v>
      </c>
      <c r="C653" s="12" t="s">
        <v>1644</v>
      </c>
      <c r="D653" s="12" t="s">
        <v>1601</v>
      </c>
      <c r="E653" s="12" t="s">
        <v>1601</v>
      </c>
      <c r="F653" s="19" t="s">
        <v>701</v>
      </c>
      <c r="G653" s="19">
        <f>G654+G658</f>
        <v>9836100</v>
      </c>
      <c r="H653" s="20">
        <f>H654+H658</f>
        <v>9836</v>
      </c>
      <c r="I653" s="20" t="s">
        <v>702</v>
      </c>
      <c r="J653" s="20">
        <f>J654+J658</f>
        <v>9563843.41</v>
      </c>
      <c r="K653" s="20">
        <f>K654+K658</f>
        <v>9564</v>
      </c>
      <c r="L653" s="17">
        <f t="shared" si="112"/>
        <v>97.23464823098821</v>
      </c>
    </row>
    <row r="654" spans="1:12" ht="56.25" customHeight="1">
      <c r="A654" s="18" t="s">
        <v>1647</v>
      </c>
      <c r="B654" s="12" t="s">
        <v>696</v>
      </c>
      <c r="C654" s="12" t="s">
        <v>1644</v>
      </c>
      <c r="D654" s="12" t="s">
        <v>1648</v>
      </c>
      <c r="E654" s="12" t="s">
        <v>1601</v>
      </c>
      <c r="F654" s="19" t="s">
        <v>703</v>
      </c>
      <c r="G654" s="19">
        <f aca="true" t="shared" si="113" ref="G654:H656">G655</f>
        <v>6557100</v>
      </c>
      <c r="H654" s="20">
        <f t="shared" si="113"/>
        <v>6557</v>
      </c>
      <c r="I654" s="20" t="s">
        <v>704</v>
      </c>
      <c r="J654" s="20">
        <f aca="true" t="shared" si="114" ref="J654:K656">J655</f>
        <v>6556843.41</v>
      </c>
      <c r="K654" s="20">
        <f t="shared" si="114"/>
        <v>6557</v>
      </c>
      <c r="L654" s="17">
        <f t="shared" si="112"/>
        <v>100</v>
      </c>
    </row>
    <row r="655" spans="1:12" ht="96.75" customHeight="1">
      <c r="A655" s="18" t="s">
        <v>1650</v>
      </c>
      <c r="B655" s="12" t="s">
        <v>696</v>
      </c>
      <c r="C655" s="12" t="s">
        <v>1644</v>
      </c>
      <c r="D655" s="12" t="s">
        <v>1651</v>
      </c>
      <c r="E655" s="12" t="s">
        <v>1601</v>
      </c>
      <c r="F655" s="19" t="s">
        <v>703</v>
      </c>
      <c r="G655" s="19">
        <f t="shared" si="113"/>
        <v>6557100</v>
      </c>
      <c r="H655" s="20">
        <f t="shared" si="113"/>
        <v>6557</v>
      </c>
      <c r="I655" s="20" t="s">
        <v>704</v>
      </c>
      <c r="J655" s="20">
        <f t="shared" si="114"/>
        <v>6556843.41</v>
      </c>
      <c r="K655" s="20">
        <f t="shared" si="114"/>
        <v>6557</v>
      </c>
      <c r="L655" s="17">
        <f t="shared" si="112"/>
        <v>100</v>
      </c>
    </row>
    <row r="656" spans="1:12" ht="42" customHeight="1">
      <c r="A656" s="18" t="s">
        <v>1652</v>
      </c>
      <c r="B656" s="12" t="s">
        <v>696</v>
      </c>
      <c r="C656" s="12" t="s">
        <v>1644</v>
      </c>
      <c r="D656" s="12" t="s">
        <v>1653</v>
      </c>
      <c r="E656" s="12" t="s">
        <v>1601</v>
      </c>
      <c r="F656" s="19" t="s">
        <v>703</v>
      </c>
      <c r="G656" s="19">
        <f t="shared" si="113"/>
        <v>6557100</v>
      </c>
      <c r="H656" s="20">
        <f t="shared" si="113"/>
        <v>6557</v>
      </c>
      <c r="I656" s="20" t="s">
        <v>704</v>
      </c>
      <c r="J656" s="20">
        <f t="shared" si="114"/>
        <v>6556843.41</v>
      </c>
      <c r="K656" s="20">
        <f t="shared" si="114"/>
        <v>6557</v>
      </c>
      <c r="L656" s="17">
        <f t="shared" si="112"/>
        <v>100</v>
      </c>
    </row>
    <row r="657" spans="1:12" ht="28.5" customHeight="1">
      <c r="A657" s="18" t="s">
        <v>1641</v>
      </c>
      <c r="B657" s="12" t="s">
        <v>696</v>
      </c>
      <c r="C657" s="12" t="s">
        <v>1644</v>
      </c>
      <c r="D657" s="12" t="s">
        <v>1653</v>
      </c>
      <c r="E657" s="12" t="s">
        <v>1642</v>
      </c>
      <c r="F657" s="21">
        <v>6557100</v>
      </c>
      <c r="G657" s="21">
        <f>F657</f>
        <v>6557100</v>
      </c>
      <c r="H657" s="22">
        <f>ROUND(G657/1000,0)</f>
        <v>6557</v>
      </c>
      <c r="I657" s="22">
        <v>6556843.41</v>
      </c>
      <c r="J657" s="22">
        <f>I657</f>
        <v>6556843.41</v>
      </c>
      <c r="K657" s="22">
        <f>ROUND(J657/1000,0)</f>
        <v>6557</v>
      </c>
      <c r="L657" s="17">
        <f t="shared" si="112"/>
        <v>100</v>
      </c>
    </row>
    <row r="658" spans="1:12" ht="56.25" customHeight="1">
      <c r="A658" s="18" t="s">
        <v>1668</v>
      </c>
      <c r="B658" s="12" t="s">
        <v>696</v>
      </c>
      <c r="C658" s="12" t="s">
        <v>1644</v>
      </c>
      <c r="D658" s="12" t="s">
        <v>1669</v>
      </c>
      <c r="E658" s="12" t="s">
        <v>1601</v>
      </c>
      <c r="F658" s="19" t="s">
        <v>705</v>
      </c>
      <c r="G658" s="19">
        <f>G659+G662</f>
        <v>3279000</v>
      </c>
      <c r="H658" s="20">
        <f>H659+H662</f>
        <v>3279</v>
      </c>
      <c r="I658" s="20" t="s">
        <v>706</v>
      </c>
      <c r="J658" s="20">
        <f>J659+J662</f>
        <v>3007000</v>
      </c>
      <c r="K658" s="20">
        <f>K659+K662</f>
        <v>3007</v>
      </c>
      <c r="L658" s="17">
        <f t="shared" si="112"/>
        <v>91.70478804513571</v>
      </c>
    </row>
    <row r="659" spans="1:12" ht="151.5" customHeight="1">
      <c r="A659" s="18" t="s">
        <v>1670</v>
      </c>
      <c r="B659" s="12" t="s">
        <v>696</v>
      </c>
      <c r="C659" s="12" t="s">
        <v>1644</v>
      </c>
      <c r="D659" s="12" t="s">
        <v>1671</v>
      </c>
      <c r="E659" s="12" t="s">
        <v>1601</v>
      </c>
      <c r="F659" s="19" t="s">
        <v>707</v>
      </c>
      <c r="G659" s="19">
        <f>G660</f>
        <v>272000</v>
      </c>
      <c r="H659" s="20">
        <f>H660</f>
        <v>272</v>
      </c>
      <c r="I659" s="20" t="s">
        <v>1689</v>
      </c>
      <c r="J659" s="20">
        <f>J660</f>
        <v>0</v>
      </c>
      <c r="K659" s="20">
        <f>K660</f>
        <v>0</v>
      </c>
      <c r="L659" s="17">
        <f t="shared" si="112"/>
        <v>0</v>
      </c>
    </row>
    <row r="660" spans="1:12" ht="28.5" customHeight="1">
      <c r="A660" s="18" t="s">
        <v>1656</v>
      </c>
      <c r="B660" s="12" t="s">
        <v>696</v>
      </c>
      <c r="C660" s="12" t="s">
        <v>1644</v>
      </c>
      <c r="D660" s="12" t="s">
        <v>1702</v>
      </c>
      <c r="E660" s="12" t="s">
        <v>1601</v>
      </c>
      <c r="F660" s="19" t="s">
        <v>707</v>
      </c>
      <c r="G660" s="19">
        <f>G661</f>
        <v>272000</v>
      </c>
      <c r="H660" s="20">
        <f>H661</f>
        <v>272</v>
      </c>
      <c r="I660" s="20" t="s">
        <v>1689</v>
      </c>
      <c r="J660" s="20">
        <f>J661</f>
        <v>0</v>
      </c>
      <c r="K660" s="20">
        <f>K661</f>
        <v>0</v>
      </c>
      <c r="L660" s="17">
        <f t="shared" si="112"/>
        <v>0</v>
      </c>
    </row>
    <row r="661" spans="1:12" ht="56.25" customHeight="1">
      <c r="A661" s="18" t="s">
        <v>1635</v>
      </c>
      <c r="B661" s="12" t="s">
        <v>696</v>
      </c>
      <c r="C661" s="12" t="s">
        <v>1644</v>
      </c>
      <c r="D661" s="12" t="s">
        <v>1702</v>
      </c>
      <c r="E661" s="12" t="s">
        <v>1636</v>
      </c>
      <c r="F661" s="21">
        <v>272000</v>
      </c>
      <c r="G661" s="21">
        <f>F661</f>
        <v>272000</v>
      </c>
      <c r="H661" s="22">
        <f>ROUND(G661/1000,0)</f>
        <v>272</v>
      </c>
      <c r="I661" s="22">
        <v>0</v>
      </c>
      <c r="J661" s="22">
        <f>I661</f>
        <v>0</v>
      </c>
      <c r="K661" s="22">
        <f>ROUND(J661/1000,0)</f>
        <v>0</v>
      </c>
      <c r="L661" s="17">
        <f t="shared" si="112"/>
        <v>0</v>
      </c>
    </row>
    <row r="662" spans="1:12" ht="138" customHeight="1">
      <c r="A662" s="18" t="s">
        <v>1690</v>
      </c>
      <c r="B662" s="12" t="s">
        <v>696</v>
      </c>
      <c r="C662" s="12" t="s">
        <v>1644</v>
      </c>
      <c r="D662" s="12" t="s">
        <v>1691</v>
      </c>
      <c r="E662" s="12" t="s">
        <v>1601</v>
      </c>
      <c r="F662" s="19" t="s">
        <v>706</v>
      </c>
      <c r="G662" s="19">
        <f>G663+G665+G667</f>
        <v>3007000</v>
      </c>
      <c r="H662" s="20">
        <f>H663+H665+H667</f>
        <v>3007</v>
      </c>
      <c r="I662" s="20" t="s">
        <v>706</v>
      </c>
      <c r="J662" s="20">
        <f>J663+J665+J667</f>
        <v>3007000</v>
      </c>
      <c r="K662" s="20">
        <f>K663+K665+K667</f>
        <v>3007</v>
      </c>
      <c r="L662" s="17">
        <f t="shared" si="112"/>
        <v>100</v>
      </c>
    </row>
    <row r="663" spans="1:12" ht="69.75" customHeight="1">
      <c r="A663" s="18" t="s">
        <v>405</v>
      </c>
      <c r="B663" s="12" t="s">
        <v>696</v>
      </c>
      <c r="C663" s="12" t="s">
        <v>1644</v>
      </c>
      <c r="D663" s="12" t="s">
        <v>406</v>
      </c>
      <c r="E663" s="12" t="s">
        <v>1601</v>
      </c>
      <c r="F663" s="19" t="s">
        <v>407</v>
      </c>
      <c r="G663" s="19">
        <f>G664</f>
        <v>518000</v>
      </c>
      <c r="H663" s="20">
        <f>H664</f>
        <v>518</v>
      </c>
      <c r="I663" s="20" t="s">
        <v>407</v>
      </c>
      <c r="J663" s="20">
        <f>J664</f>
        <v>518000</v>
      </c>
      <c r="K663" s="20">
        <f>K664</f>
        <v>518</v>
      </c>
      <c r="L663" s="17">
        <f t="shared" si="112"/>
        <v>100</v>
      </c>
    </row>
    <row r="664" spans="1:12" ht="124.5" customHeight="1">
      <c r="A664" s="18" t="s">
        <v>1620</v>
      </c>
      <c r="B664" s="12" t="s">
        <v>696</v>
      </c>
      <c r="C664" s="12" t="s">
        <v>1644</v>
      </c>
      <c r="D664" s="12" t="s">
        <v>406</v>
      </c>
      <c r="E664" s="12" t="s">
        <v>1621</v>
      </c>
      <c r="F664" s="21">
        <v>518000</v>
      </c>
      <c r="G664" s="21">
        <f>F664</f>
        <v>518000</v>
      </c>
      <c r="H664" s="22">
        <f>ROUND(G664/1000,0)</f>
        <v>518</v>
      </c>
      <c r="I664" s="22">
        <v>518000</v>
      </c>
      <c r="J664" s="22">
        <f>I664</f>
        <v>518000</v>
      </c>
      <c r="K664" s="22">
        <f>ROUND(J664/1000,0)</f>
        <v>518</v>
      </c>
      <c r="L664" s="17">
        <f t="shared" si="112"/>
        <v>100</v>
      </c>
    </row>
    <row r="665" spans="1:12" ht="83.25" customHeight="1">
      <c r="A665" s="18" t="s">
        <v>408</v>
      </c>
      <c r="B665" s="12" t="s">
        <v>696</v>
      </c>
      <c r="C665" s="12" t="s">
        <v>1644</v>
      </c>
      <c r="D665" s="12" t="s">
        <v>409</v>
      </c>
      <c r="E665" s="12" t="s">
        <v>1601</v>
      </c>
      <c r="F665" s="19" t="s">
        <v>708</v>
      </c>
      <c r="G665" s="19">
        <f>G666</f>
        <v>2109000</v>
      </c>
      <c r="H665" s="20">
        <f>H666</f>
        <v>2109</v>
      </c>
      <c r="I665" s="20" t="s">
        <v>708</v>
      </c>
      <c r="J665" s="20">
        <f>J666</f>
        <v>2109000</v>
      </c>
      <c r="K665" s="20">
        <f>K666</f>
        <v>2109</v>
      </c>
      <c r="L665" s="17">
        <f t="shared" si="112"/>
        <v>100</v>
      </c>
    </row>
    <row r="666" spans="1:12" ht="124.5" customHeight="1">
      <c r="A666" s="18" t="s">
        <v>1620</v>
      </c>
      <c r="B666" s="12" t="s">
        <v>696</v>
      </c>
      <c r="C666" s="12" t="s">
        <v>1644</v>
      </c>
      <c r="D666" s="12" t="s">
        <v>409</v>
      </c>
      <c r="E666" s="12" t="s">
        <v>1621</v>
      </c>
      <c r="F666" s="21">
        <v>2109000</v>
      </c>
      <c r="G666" s="21">
        <f>F666</f>
        <v>2109000</v>
      </c>
      <c r="H666" s="22">
        <f>ROUND(G666/1000,0)</f>
        <v>2109</v>
      </c>
      <c r="I666" s="22">
        <v>2109000</v>
      </c>
      <c r="J666" s="22">
        <f>I666</f>
        <v>2109000</v>
      </c>
      <c r="K666" s="22">
        <f>ROUND(J666/1000,0)</f>
        <v>2109</v>
      </c>
      <c r="L666" s="17">
        <f t="shared" si="112"/>
        <v>100</v>
      </c>
    </row>
    <row r="667" spans="1:12" ht="56.25" customHeight="1">
      <c r="A667" s="18" t="s">
        <v>411</v>
      </c>
      <c r="B667" s="12" t="s">
        <v>696</v>
      </c>
      <c r="C667" s="12" t="s">
        <v>1644</v>
      </c>
      <c r="D667" s="12" t="s">
        <v>412</v>
      </c>
      <c r="E667" s="12" t="s">
        <v>1601</v>
      </c>
      <c r="F667" s="19" t="s">
        <v>542</v>
      </c>
      <c r="G667" s="19">
        <f>G668</f>
        <v>380000</v>
      </c>
      <c r="H667" s="20">
        <f>H668</f>
        <v>380</v>
      </c>
      <c r="I667" s="20" t="s">
        <v>542</v>
      </c>
      <c r="J667" s="20">
        <f>J668</f>
        <v>380000</v>
      </c>
      <c r="K667" s="20">
        <f>K668</f>
        <v>380</v>
      </c>
      <c r="L667" s="17">
        <f t="shared" si="112"/>
        <v>100</v>
      </c>
    </row>
    <row r="668" spans="1:12" ht="124.5" customHeight="1">
      <c r="A668" s="18" t="s">
        <v>1620</v>
      </c>
      <c r="B668" s="12" t="s">
        <v>696</v>
      </c>
      <c r="C668" s="12" t="s">
        <v>1644</v>
      </c>
      <c r="D668" s="12" t="s">
        <v>412</v>
      </c>
      <c r="E668" s="12" t="s">
        <v>1621</v>
      </c>
      <c r="F668" s="21">
        <v>380000</v>
      </c>
      <c r="G668" s="21">
        <f>F668</f>
        <v>380000</v>
      </c>
      <c r="H668" s="22">
        <f>ROUND(G668/1000,0)</f>
        <v>380</v>
      </c>
      <c r="I668" s="22">
        <v>380000</v>
      </c>
      <c r="J668" s="22">
        <f>I668</f>
        <v>380000</v>
      </c>
      <c r="K668" s="22">
        <f>ROUND(J668/1000,0)</f>
        <v>380</v>
      </c>
      <c r="L668" s="17">
        <f t="shared" si="112"/>
        <v>100</v>
      </c>
    </row>
    <row r="669" spans="1:15" ht="28.5" customHeight="1">
      <c r="A669" s="18" t="s">
        <v>414</v>
      </c>
      <c r="B669" s="12" t="s">
        <v>696</v>
      </c>
      <c r="C669" s="12" t="s">
        <v>415</v>
      </c>
      <c r="D669" s="12" t="s">
        <v>1601</v>
      </c>
      <c r="E669" s="12" t="s">
        <v>1601</v>
      </c>
      <c r="F669" s="19" t="s">
        <v>709</v>
      </c>
      <c r="G669" s="19">
        <f aca="true" t="shared" si="115" ref="G669:H672">G670</f>
        <v>686600</v>
      </c>
      <c r="H669" s="20">
        <f t="shared" si="115"/>
        <v>687</v>
      </c>
      <c r="I669" s="20" t="s">
        <v>710</v>
      </c>
      <c r="J669" s="20">
        <f aca="true" t="shared" si="116" ref="J669:K672">J670</f>
        <v>683243.8</v>
      </c>
      <c r="K669" s="20">
        <f t="shared" si="116"/>
        <v>683</v>
      </c>
      <c r="L669" s="17">
        <f t="shared" si="112"/>
        <v>99.41775836972343</v>
      </c>
      <c r="N669" s="10">
        <f>H669+H674</f>
        <v>240471</v>
      </c>
      <c r="O669" s="10">
        <f>K669+K674</f>
        <v>178428</v>
      </c>
    </row>
    <row r="670" spans="1:12" ht="56.25" customHeight="1">
      <c r="A670" s="18" t="s">
        <v>81</v>
      </c>
      <c r="B670" s="12" t="s">
        <v>696</v>
      </c>
      <c r="C670" s="12" t="s">
        <v>415</v>
      </c>
      <c r="D670" s="12" t="s">
        <v>82</v>
      </c>
      <c r="E670" s="12" t="s">
        <v>1601</v>
      </c>
      <c r="F670" s="19" t="s">
        <v>709</v>
      </c>
      <c r="G670" s="19">
        <f t="shared" si="115"/>
        <v>686600</v>
      </c>
      <c r="H670" s="20">
        <f t="shared" si="115"/>
        <v>687</v>
      </c>
      <c r="I670" s="20" t="s">
        <v>710</v>
      </c>
      <c r="J670" s="20">
        <f t="shared" si="116"/>
        <v>683243.8</v>
      </c>
      <c r="K670" s="20">
        <f t="shared" si="116"/>
        <v>683</v>
      </c>
      <c r="L670" s="17">
        <f t="shared" si="112"/>
        <v>99.41775836972343</v>
      </c>
    </row>
    <row r="671" spans="1:12" ht="96.75" customHeight="1">
      <c r="A671" s="18" t="s">
        <v>418</v>
      </c>
      <c r="B671" s="12" t="s">
        <v>696</v>
      </c>
      <c r="C671" s="12" t="s">
        <v>415</v>
      </c>
      <c r="D671" s="12" t="s">
        <v>419</v>
      </c>
      <c r="E671" s="12" t="s">
        <v>1601</v>
      </c>
      <c r="F671" s="19" t="s">
        <v>709</v>
      </c>
      <c r="G671" s="19">
        <f t="shared" si="115"/>
        <v>686600</v>
      </c>
      <c r="H671" s="20">
        <f t="shared" si="115"/>
        <v>687</v>
      </c>
      <c r="I671" s="20" t="s">
        <v>710</v>
      </c>
      <c r="J671" s="20">
        <f t="shared" si="116"/>
        <v>683243.8</v>
      </c>
      <c r="K671" s="20">
        <f t="shared" si="116"/>
        <v>683</v>
      </c>
      <c r="L671" s="17">
        <f t="shared" si="112"/>
        <v>99.41775836972343</v>
      </c>
    </row>
    <row r="672" spans="1:12" ht="83.25" customHeight="1">
      <c r="A672" s="18" t="s">
        <v>420</v>
      </c>
      <c r="B672" s="12" t="s">
        <v>696</v>
      </c>
      <c r="C672" s="12" t="s">
        <v>415</v>
      </c>
      <c r="D672" s="12" t="s">
        <v>421</v>
      </c>
      <c r="E672" s="12" t="s">
        <v>1601</v>
      </c>
      <c r="F672" s="19" t="s">
        <v>709</v>
      </c>
      <c r="G672" s="19">
        <f t="shared" si="115"/>
        <v>686600</v>
      </c>
      <c r="H672" s="20">
        <f t="shared" si="115"/>
        <v>687</v>
      </c>
      <c r="I672" s="20" t="s">
        <v>710</v>
      </c>
      <c r="J672" s="20">
        <f t="shared" si="116"/>
        <v>683243.8</v>
      </c>
      <c r="K672" s="20">
        <f t="shared" si="116"/>
        <v>683</v>
      </c>
      <c r="L672" s="17">
        <f t="shared" si="112"/>
        <v>99.41775836972343</v>
      </c>
    </row>
    <row r="673" spans="1:12" ht="56.25" customHeight="1">
      <c r="A673" s="18" t="s">
        <v>1635</v>
      </c>
      <c r="B673" s="12" t="s">
        <v>696</v>
      </c>
      <c r="C673" s="12" t="s">
        <v>415</v>
      </c>
      <c r="D673" s="12" t="s">
        <v>421</v>
      </c>
      <c r="E673" s="12" t="s">
        <v>1636</v>
      </c>
      <c r="F673" s="21">
        <v>686600</v>
      </c>
      <c r="G673" s="21">
        <f>F673</f>
        <v>686600</v>
      </c>
      <c r="H673" s="22">
        <f>ROUND(G673/1000,0)</f>
        <v>687</v>
      </c>
      <c r="I673" s="22">
        <v>683243.8</v>
      </c>
      <c r="J673" s="22">
        <f>I673</f>
        <v>683243.8</v>
      </c>
      <c r="K673" s="22">
        <f>ROUND(J673/1000,0)</f>
        <v>683</v>
      </c>
      <c r="L673" s="17">
        <f t="shared" si="112"/>
        <v>99.41775836972343</v>
      </c>
    </row>
    <row r="674" spans="1:12" ht="28.5" customHeight="1">
      <c r="A674" s="18" t="s">
        <v>422</v>
      </c>
      <c r="B674" s="12" t="s">
        <v>696</v>
      </c>
      <c r="C674" s="12" t="s">
        <v>423</v>
      </c>
      <c r="D674" s="12" t="s">
        <v>1601</v>
      </c>
      <c r="E674" s="12" t="s">
        <v>1601</v>
      </c>
      <c r="F674" s="19" t="s">
        <v>711</v>
      </c>
      <c r="G674" s="19">
        <f>G675</f>
        <v>239784343.37</v>
      </c>
      <c r="H674" s="20">
        <f>H675</f>
        <v>239784</v>
      </c>
      <c r="I674" s="20" t="s">
        <v>712</v>
      </c>
      <c r="J674" s="20">
        <f>J675</f>
        <v>177744785.88</v>
      </c>
      <c r="K674" s="20">
        <f>K675</f>
        <v>177745</v>
      </c>
      <c r="L674" s="17">
        <f t="shared" si="112"/>
        <v>74.12713108464285</v>
      </c>
    </row>
    <row r="675" spans="1:12" ht="56.25" customHeight="1">
      <c r="A675" s="18" t="s">
        <v>426</v>
      </c>
      <c r="B675" s="12" t="s">
        <v>696</v>
      </c>
      <c r="C675" s="12" t="s">
        <v>423</v>
      </c>
      <c r="D675" s="12" t="s">
        <v>427</v>
      </c>
      <c r="E675" s="12" t="s">
        <v>1601</v>
      </c>
      <c r="F675" s="19" t="s">
        <v>711</v>
      </c>
      <c r="G675" s="19">
        <f>G676</f>
        <v>239784343.37</v>
      </c>
      <c r="H675" s="20">
        <f>H676</f>
        <v>239784</v>
      </c>
      <c r="I675" s="20" t="s">
        <v>712</v>
      </c>
      <c r="J675" s="20">
        <f>J676</f>
        <v>177744785.88</v>
      </c>
      <c r="K675" s="20">
        <f>K676</f>
        <v>177745</v>
      </c>
      <c r="L675" s="17">
        <f t="shared" si="112"/>
        <v>74.12713108464285</v>
      </c>
    </row>
    <row r="676" spans="1:12" ht="83.25" customHeight="1">
      <c r="A676" s="18" t="s">
        <v>428</v>
      </c>
      <c r="B676" s="12" t="s">
        <v>696</v>
      </c>
      <c r="C676" s="12" t="s">
        <v>423</v>
      </c>
      <c r="D676" s="12" t="s">
        <v>429</v>
      </c>
      <c r="E676" s="12" t="s">
        <v>1601</v>
      </c>
      <c r="F676" s="19" t="e">
        <f>'НЕ УДАЛЯТЬ!'!H109\</f>
        <v>#NAME?</v>
      </c>
      <c r="G676" s="19">
        <f>G677+G679+G681+G683</f>
        <v>239784343.37</v>
      </c>
      <c r="H676" s="20">
        <f>H677+H679+H681+H683</f>
        <v>239784</v>
      </c>
      <c r="I676" s="20" t="s">
        <v>712</v>
      </c>
      <c r="J676" s="20">
        <f>J677+J679+J681+J683</f>
        <v>177744785.88</v>
      </c>
      <c r="K676" s="20">
        <f>K677+K679+K681+K683</f>
        <v>177745</v>
      </c>
      <c r="L676" s="17">
        <f t="shared" si="112"/>
        <v>74.12713108464285</v>
      </c>
    </row>
    <row r="677" spans="1:12" ht="96.75" customHeight="1">
      <c r="A677" s="18" t="s">
        <v>430</v>
      </c>
      <c r="B677" s="12" t="s">
        <v>696</v>
      </c>
      <c r="C677" s="12" t="s">
        <v>423</v>
      </c>
      <c r="D677" s="12" t="s">
        <v>431</v>
      </c>
      <c r="E677" s="12" t="s">
        <v>1601</v>
      </c>
      <c r="F677" s="19" t="s">
        <v>713</v>
      </c>
      <c r="G677" s="19">
        <f>G678</f>
        <v>47160000</v>
      </c>
      <c r="H677" s="20">
        <f>H678</f>
        <v>47160</v>
      </c>
      <c r="I677" s="20" t="s">
        <v>1689</v>
      </c>
      <c r="J677" s="20">
        <f>J678</f>
        <v>0</v>
      </c>
      <c r="K677" s="20">
        <f>K678</f>
        <v>0</v>
      </c>
      <c r="L677" s="17">
        <f t="shared" si="112"/>
        <v>0</v>
      </c>
    </row>
    <row r="678" spans="1:12" ht="56.25" customHeight="1">
      <c r="A678" s="18" t="s">
        <v>6</v>
      </c>
      <c r="B678" s="12" t="s">
        <v>696</v>
      </c>
      <c r="C678" s="12" t="s">
        <v>423</v>
      </c>
      <c r="D678" s="12" t="s">
        <v>431</v>
      </c>
      <c r="E678" s="12" t="s">
        <v>7</v>
      </c>
      <c r="F678" s="21">
        <v>47160000</v>
      </c>
      <c r="G678" s="21">
        <f>F678</f>
        <v>47160000</v>
      </c>
      <c r="H678" s="22">
        <f>ROUND(G678/1000,0)</f>
        <v>47160</v>
      </c>
      <c r="I678" s="22">
        <v>0</v>
      </c>
      <c r="J678" s="22">
        <f>I678</f>
        <v>0</v>
      </c>
      <c r="K678" s="22">
        <f>ROUND(J678/1000,0)</f>
        <v>0</v>
      </c>
      <c r="L678" s="17">
        <f t="shared" si="112"/>
        <v>0</v>
      </c>
    </row>
    <row r="679" spans="1:12" ht="28.5" customHeight="1">
      <c r="A679" s="18" t="s">
        <v>1656</v>
      </c>
      <c r="B679" s="12" t="s">
        <v>696</v>
      </c>
      <c r="C679" s="12" t="s">
        <v>423</v>
      </c>
      <c r="D679" s="12" t="s">
        <v>433</v>
      </c>
      <c r="E679" s="12" t="s">
        <v>1601</v>
      </c>
      <c r="F679" s="19" t="s">
        <v>714</v>
      </c>
      <c r="G679" s="19">
        <f>G680</f>
        <v>3441000</v>
      </c>
      <c r="H679" s="20">
        <f>H680</f>
        <v>3441</v>
      </c>
      <c r="I679" s="20" t="s">
        <v>715</v>
      </c>
      <c r="J679" s="20">
        <f>J680</f>
        <v>3440810.29</v>
      </c>
      <c r="K679" s="20">
        <f>K680</f>
        <v>3441</v>
      </c>
      <c r="L679" s="17">
        <f t="shared" si="112"/>
        <v>100</v>
      </c>
    </row>
    <row r="680" spans="1:12" ht="56.25" customHeight="1">
      <c r="A680" s="18" t="s">
        <v>6</v>
      </c>
      <c r="B680" s="12" t="s">
        <v>696</v>
      </c>
      <c r="C680" s="12" t="s">
        <v>423</v>
      </c>
      <c r="D680" s="12" t="s">
        <v>433</v>
      </c>
      <c r="E680" s="12" t="s">
        <v>7</v>
      </c>
      <c r="F680" s="21">
        <v>3441000</v>
      </c>
      <c r="G680" s="21">
        <f>F680</f>
        <v>3441000</v>
      </c>
      <c r="H680" s="22">
        <f>ROUND(G680/1000,0)</f>
        <v>3441</v>
      </c>
      <c r="I680" s="22">
        <v>3440810.29</v>
      </c>
      <c r="J680" s="22">
        <f>I680</f>
        <v>3440810.29</v>
      </c>
      <c r="K680" s="22">
        <f>ROUND(J680/1000,0)</f>
        <v>3441</v>
      </c>
      <c r="L680" s="17">
        <f t="shared" si="112"/>
        <v>100</v>
      </c>
    </row>
    <row r="681" spans="1:12" ht="42" customHeight="1">
      <c r="A681" s="18" t="s">
        <v>562</v>
      </c>
      <c r="B681" s="12" t="s">
        <v>696</v>
      </c>
      <c r="C681" s="12" t="s">
        <v>423</v>
      </c>
      <c r="D681" s="12" t="s">
        <v>563</v>
      </c>
      <c r="E681" s="12" t="s">
        <v>1601</v>
      </c>
      <c r="F681" s="19" t="s">
        <v>716</v>
      </c>
      <c r="G681" s="19">
        <f>G682</f>
        <v>290000</v>
      </c>
      <c r="H681" s="20">
        <f>H682</f>
        <v>290</v>
      </c>
      <c r="I681" s="20" t="s">
        <v>717</v>
      </c>
      <c r="J681" s="20">
        <f>J682</f>
        <v>288420.32</v>
      </c>
      <c r="K681" s="20">
        <f>K682</f>
        <v>288</v>
      </c>
      <c r="L681" s="17">
        <f t="shared" si="112"/>
        <v>99.3103448275862</v>
      </c>
    </row>
    <row r="682" spans="1:12" ht="56.25" customHeight="1">
      <c r="A682" s="18" t="s">
        <v>1635</v>
      </c>
      <c r="B682" s="12" t="s">
        <v>696</v>
      </c>
      <c r="C682" s="12" t="s">
        <v>423</v>
      </c>
      <c r="D682" s="12" t="s">
        <v>563</v>
      </c>
      <c r="E682" s="12" t="s">
        <v>1636</v>
      </c>
      <c r="F682" s="21">
        <v>290000</v>
      </c>
      <c r="G682" s="21">
        <f>F682</f>
        <v>290000</v>
      </c>
      <c r="H682" s="22">
        <f>ROUND(G682/1000,0)</f>
        <v>290</v>
      </c>
      <c r="I682" s="22">
        <v>288420.32</v>
      </c>
      <c r="J682" s="22">
        <f>I682</f>
        <v>288420.32</v>
      </c>
      <c r="K682" s="22">
        <f>ROUND(J682/1000,0)</f>
        <v>288</v>
      </c>
      <c r="L682" s="17">
        <f t="shared" si="112"/>
        <v>99.3103448275862</v>
      </c>
    </row>
    <row r="683" spans="1:12" ht="83.25" customHeight="1">
      <c r="A683" s="18" t="s">
        <v>436</v>
      </c>
      <c r="B683" s="12" t="s">
        <v>696</v>
      </c>
      <c r="C683" s="12" t="s">
        <v>423</v>
      </c>
      <c r="D683" s="12" t="s">
        <v>437</v>
      </c>
      <c r="E683" s="12" t="s">
        <v>1601</v>
      </c>
      <c r="F683" s="19" t="s">
        <v>718</v>
      </c>
      <c r="G683" s="19">
        <f>G684+G685</f>
        <v>188893343.37</v>
      </c>
      <c r="H683" s="20">
        <f>H684+H685</f>
        <v>188893</v>
      </c>
      <c r="I683" s="20" t="s">
        <v>719</v>
      </c>
      <c r="J683" s="20">
        <f>J684+J685</f>
        <v>174015555.26999998</v>
      </c>
      <c r="K683" s="20">
        <f>K684+K685</f>
        <v>174016</v>
      </c>
      <c r="L683" s="17">
        <f t="shared" si="112"/>
        <v>92.12411259284356</v>
      </c>
    </row>
    <row r="684" spans="1:12" ht="56.25" customHeight="1">
      <c r="A684" s="18" t="s">
        <v>1635</v>
      </c>
      <c r="B684" s="12" t="s">
        <v>696</v>
      </c>
      <c r="C684" s="12" t="s">
        <v>423</v>
      </c>
      <c r="D684" s="12" t="s">
        <v>437</v>
      </c>
      <c r="E684" s="12" t="s">
        <v>1636</v>
      </c>
      <c r="F684" s="21">
        <v>28251543.37</v>
      </c>
      <c r="G684" s="21">
        <f>F684</f>
        <v>28251543.37</v>
      </c>
      <c r="H684" s="22">
        <f>ROUND(G684/1000,0)-1</f>
        <v>28251</v>
      </c>
      <c r="I684" s="22">
        <v>27642812.92</v>
      </c>
      <c r="J684" s="22">
        <f>I684</f>
        <v>27642812.92</v>
      </c>
      <c r="K684" s="22">
        <f>ROUND(J684/1000,0)</f>
        <v>27643</v>
      </c>
      <c r="L684" s="17">
        <f t="shared" si="112"/>
        <v>97.84786379243212</v>
      </c>
    </row>
    <row r="685" spans="1:12" ht="56.25" customHeight="1">
      <c r="A685" s="18" t="s">
        <v>6</v>
      </c>
      <c r="B685" s="12" t="s">
        <v>696</v>
      </c>
      <c r="C685" s="12" t="s">
        <v>423</v>
      </c>
      <c r="D685" s="12" t="s">
        <v>437</v>
      </c>
      <c r="E685" s="12" t="s">
        <v>7</v>
      </c>
      <c r="F685" s="21">
        <v>160641800</v>
      </c>
      <c r="G685" s="21">
        <f>F685</f>
        <v>160641800</v>
      </c>
      <c r="H685" s="22">
        <f>ROUND(G685/1000,0)</f>
        <v>160642</v>
      </c>
      <c r="I685" s="22">
        <v>146372742.35</v>
      </c>
      <c r="J685" s="22">
        <f>I685</f>
        <v>146372742.35</v>
      </c>
      <c r="K685" s="22">
        <f>ROUND(J685/1000,0)</f>
        <v>146373</v>
      </c>
      <c r="L685" s="17">
        <f t="shared" si="112"/>
        <v>91.11751596718169</v>
      </c>
    </row>
    <row r="686" spans="1:15" ht="28.5" customHeight="1">
      <c r="A686" s="18" t="s">
        <v>449</v>
      </c>
      <c r="B686" s="12" t="s">
        <v>696</v>
      </c>
      <c r="C686" s="12" t="s">
        <v>450</v>
      </c>
      <c r="D686" s="12" t="s">
        <v>1601</v>
      </c>
      <c r="E686" s="12" t="s">
        <v>1601</v>
      </c>
      <c r="F686" s="19" t="s">
        <v>720</v>
      </c>
      <c r="G686" s="19">
        <f aca="true" t="shared" si="117" ref="G686:H689">G687</f>
        <v>2449900</v>
      </c>
      <c r="H686" s="20">
        <f t="shared" si="117"/>
        <v>2450</v>
      </c>
      <c r="I686" s="20" t="s">
        <v>721</v>
      </c>
      <c r="J686" s="20">
        <f aca="true" t="shared" si="118" ref="J686:K689">J687</f>
        <v>2449000</v>
      </c>
      <c r="K686" s="20">
        <f t="shared" si="118"/>
        <v>2449</v>
      </c>
      <c r="L686" s="17">
        <f t="shared" si="112"/>
        <v>99.95918367346938</v>
      </c>
      <c r="N686" s="10">
        <f>H686+H691</f>
        <v>55430</v>
      </c>
      <c r="O686" s="10">
        <f>K686+K691</f>
        <v>53817</v>
      </c>
    </row>
    <row r="687" spans="1:12" ht="56.25" customHeight="1">
      <c r="A687" s="18" t="s">
        <v>1668</v>
      </c>
      <c r="B687" s="12" t="s">
        <v>696</v>
      </c>
      <c r="C687" s="12" t="s">
        <v>450</v>
      </c>
      <c r="D687" s="12" t="s">
        <v>1669</v>
      </c>
      <c r="E687" s="12" t="s">
        <v>1601</v>
      </c>
      <c r="F687" s="19" t="s">
        <v>720</v>
      </c>
      <c r="G687" s="19">
        <f t="shared" si="117"/>
        <v>2449900</v>
      </c>
      <c r="H687" s="20">
        <f t="shared" si="117"/>
        <v>2450</v>
      </c>
      <c r="I687" s="20" t="s">
        <v>721</v>
      </c>
      <c r="J687" s="20">
        <f t="shared" si="118"/>
        <v>2449000</v>
      </c>
      <c r="K687" s="20">
        <f t="shared" si="118"/>
        <v>2449</v>
      </c>
      <c r="L687" s="17">
        <f t="shared" si="112"/>
        <v>99.95918367346938</v>
      </c>
    </row>
    <row r="688" spans="1:12" ht="124.5" customHeight="1">
      <c r="A688" s="18" t="s">
        <v>453</v>
      </c>
      <c r="B688" s="12" t="s">
        <v>696</v>
      </c>
      <c r="C688" s="12" t="s">
        <v>450</v>
      </c>
      <c r="D688" s="12" t="s">
        <v>454</v>
      </c>
      <c r="E688" s="12" t="s">
        <v>1601</v>
      </c>
      <c r="F688" s="19" t="s">
        <v>720</v>
      </c>
      <c r="G688" s="19">
        <f t="shared" si="117"/>
        <v>2449900</v>
      </c>
      <c r="H688" s="20">
        <f t="shared" si="117"/>
        <v>2450</v>
      </c>
      <c r="I688" s="20" t="s">
        <v>721</v>
      </c>
      <c r="J688" s="20">
        <f t="shared" si="118"/>
        <v>2449000</v>
      </c>
      <c r="K688" s="20">
        <f t="shared" si="118"/>
        <v>2449</v>
      </c>
      <c r="L688" s="17">
        <f t="shared" si="112"/>
        <v>99.95918367346938</v>
      </c>
    </row>
    <row r="689" spans="1:12" ht="56.25" customHeight="1">
      <c r="A689" s="18" t="s">
        <v>455</v>
      </c>
      <c r="B689" s="12" t="s">
        <v>696</v>
      </c>
      <c r="C689" s="12" t="s">
        <v>450</v>
      </c>
      <c r="D689" s="12" t="s">
        <v>456</v>
      </c>
      <c r="E689" s="12" t="s">
        <v>1601</v>
      </c>
      <c r="F689" s="19" t="s">
        <v>720</v>
      </c>
      <c r="G689" s="19">
        <f t="shared" si="117"/>
        <v>2449900</v>
      </c>
      <c r="H689" s="20">
        <f t="shared" si="117"/>
        <v>2450</v>
      </c>
      <c r="I689" s="20" t="s">
        <v>721</v>
      </c>
      <c r="J689" s="20">
        <f t="shared" si="118"/>
        <v>2449000</v>
      </c>
      <c r="K689" s="20">
        <f t="shared" si="118"/>
        <v>2449</v>
      </c>
      <c r="L689" s="17">
        <f t="shared" si="112"/>
        <v>99.95918367346938</v>
      </c>
    </row>
    <row r="690" spans="1:12" ht="28.5" customHeight="1">
      <c r="A690" s="18" t="s">
        <v>1641</v>
      </c>
      <c r="B690" s="12" t="s">
        <v>696</v>
      </c>
      <c r="C690" s="12" t="s">
        <v>450</v>
      </c>
      <c r="D690" s="12" t="s">
        <v>456</v>
      </c>
      <c r="E690" s="12" t="s">
        <v>1642</v>
      </c>
      <c r="F690" s="21">
        <v>2449900</v>
      </c>
      <c r="G690" s="21">
        <f>F690</f>
        <v>2449900</v>
      </c>
      <c r="H690" s="22">
        <f>ROUND(G690/1000,0)</f>
        <v>2450</v>
      </c>
      <c r="I690" s="22">
        <v>2449000</v>
      </c>
      <c r="J690" s="22">
        <f>I690</f>
        <v>2449000</v>
      </c>
      <c r="K690" s="22">
        <f>ROUND(J690/1000,0)</f>
        <v>2449</v>
      </c>
      <c r="L690" s="17">
        <f t="shared" si="112"/>
        <v>99.95918367346938</v>
      </c>
    </row>
    <row r="691" spans="1:12" ht="28.5" customHeight="1">
      <c r="A691" s="18" t="s">
        <v>77</v>
      </c>
      <c r="B691" s="12" t="s">
        <v>696</v>
      </c>
      <c r="C691" s="12" t="s">
        <v>78</v>
      </c>
      <c r="D691" s="12" t="s">
        <v>1601</v>
      </c>
      <c r="E691" s="12" t="s">
        <v>1601</v>
      </c>
      <c r="F691" s="19" t="s">
        <v>722</v>
      </c>
      <c r="G691" s="19">
        <f>G692+G700+G712</f>
        <v>52980677.940000005</v>
      </c>
      <c r="H691" s="20">
        <f>H692+H700+H712</f>
        <v>52980</v>
      </c>
      <c r="I691" s="20" t="s">
        <v>723</v>
      </c>
      <c r="J691" s="20">
        <f>J692+J700+J712</f>
        <v>51367649.39</v>
      </c>
      <c r="K691" s="20">
        <f>K692+K700+K712</f>
        <v>51368</v>
      </c>
      <c r="L691" s="17">
        <f t="shared" si="112"/>
        <v>96.95734239335599</v>
      </c>
    </row>
    <row r="692" spans="1:12" ht="83.25" customHeight="1">
      <c r="A692" s="18" t="s">
        <v>459</v>
      </c>
      <c r="B692" s="12" t="s">
        <v>696</v>
      </c>
      <c r="C692" s="12" t="s">
        <v>78</v>
      </c>
      <c r="D692" s="12" t="s">
        <v>460</v>
      </c>
      <c r="E692" s="12" t="s">
        <v>1601</v>
      </c>
      <c r="F692" s="19" t="s">
        <v>724</v>
      </c>
      <c r="G692" s="19">
        <f>G693</f>
        <v>7283000</v>
      </c>
      <c r="H692" s="20">
        <f>H693</f>
        <v>7283</v>
      </c>
      <c r="I692" s="20" t="s">
        <v>725</v>
      </c>
      <c r="J692" s="20">
        <f>J693</f>
        <v>6230955.71</v>
      </c>
      <c r="K692" s="20">
        <f>K693</f>
        <v>6231</v>
      </c>
      <c r="L692" s="17">
        <f t="shared" si="112"/>
        <v>85.555402993272</v>
      </c>
    </row>
    <row r="693" spans="1:12" ht="111" customHeight="1">
      <c r="A693" s="18" t="s">
        <v>463</v>
      </c>
      <c r="B693" s="12" t="s">
        <v>696</v>
      </c>
      <c r="C693" s="12" t="s">
        <v>78</v>
      </c>
      <c r="D693" s="12" t="s">
        <v>464</v>
      </c>
      <c r="E693" s="12" t="s">
        <v>1601</v>
      </c>
      <c r="F693" s="19" t="s">
        <v>724</v>
      </c>
      <c r="G693" s="19">
        <f>G694+G696+G698</f>
        <v>7283000</v>
      </c>
      <c r="H693" s="20">
        <f>H694+H696+H698</f>
        <v>7283</v>
      </c>
      <c r="I693" s="20" t="s">
        <v>725</v>
      </c>
      <c r="J693" s="20">
        <f>J694+J696+J698</f>
        <v>6230955.71</v>
      </c>
      <c r="K693" s="20">
        <f>K694+K696+K698</f>
        <v>6231</v>
      </c>
      <c r="L693" s="17">
        <f t="shared" si="112"/>
        <v>85.555402993272</v>
      </c>
    </row>
    <row r="694" spans="1:12" ht="56.25" customHeight="1">
      <c r="A694" s="18" t="s">
        <v>574</v>
      </c>
      <c r="B694" s="12" t="s">
        <v>696</v>
      </c>
      <c r="C694" s="12" t="s">
        <v>78</v>
      </c>
      <c r="D694" s="12" t="s">
        <v>575</v>
      </c>
      <c r="E694" s="12" t="s">
        <v>1601</v>
      </c>
      <c r="F694" s="19" t="s">
        <v>726</v>
      </c>
      <c r="G694" s="19">
        <f>G695</f>
        <v>599200</v>
      </c>
      <c r="H694" s="20">
        <f>H695</f>
        <v>599</v>
      </c>
      <c r="I694" s="20" t="s">
        <v>727</v>
      </c>
      <c r="J694" s="20">
        <f>J695</f>
        <v>108892.91</v>
      </c>
      <c r="K694" s="20">
        <f>K695</f>
        <v>109</v>
      </c>
      <c r="L694" s="17">
        <f t="shared" si="112"/>
        <v>18.196994991652755</v>
      </c>
    </row>
    <row r="695" spans="1:12" ht="56.25" customHeight="1">
      <c r="A695" s="18" t="s">
        <v>1635</v>
      </c>
      <c r="B695" s="12" t="s">
        <v>696</v>
      </c>
      <c r="C695" s="12" t="s">
        <v>78</v>
      </c>
      <c r="D695" s="12" t="s">
        <v>575</v>
      </c>
      <c r="E695" s="12" t="s">
        <v>1636</v>
      </c>
      <c r="F695" s="21">
        <v>599200</v>
      </c>
      <c r="G695" s="21">
        <f>F695</f>
        <v>599200</v>
      </c>
      <c r="H695" s="22">
        <f>ROUND(G695/1000,0)</f>
        <v>599</v>
      </c>
      <c r="I695" s="22">
        <v>108892.91</v>
      </c>
      <c r="J695" s="22">
        <f>I695</f>
        <v>108892.91</v>
      </c>
      <c r="K695" s="22">
        <f>ROUND(J695/1000,0)</f>
        <v>109</v>
      </c>
      <c r="L695" s="17">
        <f t="shared" si="112"/>
        <v>18.196994991652755</v>
      </c>
    </row>
    <row r="696" spans="1:12" ht="42" customHeight="1">
      <c r="A696" s="18" t="s">
        <v>578</v>
      </c>
      <c r="B696" s="12" t="s">
        <v>696</v>
      </c>
      <c r="C696" s="12" t="s">
        <v>78</v>
      </c>
      <c r="D696" s="12" t="s">
        <v>579</v>
      </c>
      <c r="E696" s="12" t="s">
        <v>1601</v>
      </c>
      <c r="F696" s="19" t="s">
        <v>728</v>
      </c>
      <c r="G696" s="19">
        <f>G697</f>
        <v>520000</v>
      </c>
      <c r="H696" s="20">
        <f>H697</f>
        <v>520</v>
      </c>
      <c r="I696" s="20" t="s">
        <v>729</v>
      </c>
      <c r="J696" s="20">
        <f>J697</f>
        <v>242221.7</v>
      </c>
      <c r="K696" s="20">
        <f>K697</f>
        <v>242</v>
      </c>
      <c r="L696" s="17">
        <f t="shared" si="112"/>
        <v>46.53846153846154</v>
      </c>
    </row>
    <row r="697" spans="1:12" ht="56.25" customHeight="1">
      <c r="A697" s="18" t="s">
        <v>1635</v>
      </c>
      <c r="B697" s="12" t="s">
        <v>696</v>
      </c>
      <c r="C697" s="12" t="s">
        <v>78</v>
      </c>
      <c r="D697" s="12" t="s">
        <v>579</v>
      </c>
      <c r="E697" s="12" t="s">
        <v>1636</v>
      </c>
      <c r="F697" s="21">
        <v>520000</v>
      </c>
      <c r="G697" s="21">
        <f>F697</f>
        <v>520000</v>
      </c>
      <c r="H697" s="22">
        <f>ROUND(G697/1000,0)</f>
        <v>520</v>
      </c>
      <c r="I697" s="22">
        <v>242221.7</v>
      </c>
      <c r="J697" s="22">
        <f>I697</f>
        <v>242221.7</v>
      </c>
      <c r="K697" s="22">
        <f>ROUND(J697/1000,0)</f>
        <v>242</v>
      </c>
      <c r="L697" s="17">
        <f t="shared" si="112"/>
        <v>46.53846153846154</v>
      </c>
    </row>
    <row r="698" spans="1:12" ht="42" customHeight="1">
      <c r="A698" s="18" t="s">
        <v>465</v>
      </c>
      <c r="B698" s="12" t="s">
        <v>696</v>
      </c>
      <c r="C698" s="12" t="s">
        <v>78</v>
      </c>
      <c r="D698" s="12" t="s">
        <v>466</v>
      </c>
      <c r="E698" s="12" t="s">
        <v>1601</v>
      </c>
      <c r="F698" s="19" t="s">
        <v>730</v>
      </c>
      <c r="G698" s="19">
        <f>G699</f>
        <v>6163800</v>
      </c>
      <c r="H698" s="20">
        <f>H699</f>
        <v>6164</v>
      </c>
      <c r="I698" s="20" t="s">
        <v>731</v>
      </c>
      <c r="J698" s="20">
        <f>J699</f>
        <v>5879841.1</v>
      </c>
      <c r="K698" s="20">
        <f>K699</f>
        <v>5880</v>
      </c>
      <c r="L698" s="17">
        <f t="shared" si="112"/>
        <v>95.39260220635951</v>
      </c>
    </row>
    <row r="699" spans="1:12" ht="56.25" customHeight="1">
      <c r="A699" s="18" t="s">
        <v>1635</v>
      </c>
      <c r="B699" s="12" t="s">
        <v>696</v>
      </c>
      <c r="C699" s="12" t="s">
        <v>78</v>
      </c>
      <c r="D699" s="12" t="s">
        <v>466</v>
      </c>
      <c r="E699" s="12" t="s">
        <v>1636</v>
      </c>
      <c r="F699" s="21">
        <v>6163800</v>
      </c>
      <c r="G699" s="21">
        <f>F699</f>
        <v>6163800</v>
      </c>
      <c r="H699" s="22">
        <f>ROUND(G699/1000,0)</f>
        <v>6164</v>
      </c>
      <c r="I699" s="22">
        <v>5879841.1</v>
      </c>
      <c r="J699" s="22">
        <f>I699</f>
        <v>5879841.1</v>
      </c>
      <c r="K699" s="22">
        <f>ROUND(J699/1000,0)</f>
        <v>5880</v>
      </c>
      <c r="L699" s="17">
        <f t="shared" si="112"/>
        <v>95.39260220635951</v>
      </c>
    </row>
    <row r="700" spans="1:12" ht="56.25" customHeight="1">
      <c r="A700" s="18" t="s">
        <v>81</v>
      </c>
      <c r="B700" s="12" t="s">
        <v>696</v>
      </c>
      <c r="C700" s="12" t="s">
        <v>78</v>
      </c>
      <c r="D700" s="12" t="s">
        <v>82</v>
      </c>
      <c r="E700" s="12" t="s">
        <v>1601</v>
      </c>
      <c r="F700" s="19" t="s">
        <v>732</v>
      </c>
      <c r="G700" s="19">
        <f>G701+G709</f>
        <v>4296200</v>
      </c>
      <c r="H700" s="20">
        <f>H701+H709</f>
        <v>4296</v>
      </c>
      <c r="I700" s="20" t="s">
        <v>733</v>
      </c>
      <c r="J700" s="20">
        <f>J701+J709</f>
        <v>4142052.4499999997</v>
      </c>
      <c r="K700" s="20">
        <f>K701+K709</f>
        <v>4142</v>
      </c>
      <c r="L700" s="17">
        <f t="shared" si="112"/>
        <v>96.41527001862198</v>
      </c>
    </row>
    <row r="701" spans="1:12" ht="96.75" customHeight="1">
      <c r="A701" s="18" t="s">
        <v>83</v>
      </c>
      <c r="B701" s="12" t="s">
        <v>696</v>
      </c>
      <c r="C701" s="12" t="s">
        <v>78</v>
      </c>
      <c r="D701" s="12" t="s">
        <v>84</v>
      </c>
      <c r="E701" s="12" t="s">
        <v>1601</v>
      </c>
      <c r="F701" s="19" t="s">
        <v>734</v>
      </c>
      <c r="G701" s="19">
        <f>G702+G704+G706</f>
        <v>4198167.96</v>
      </c>
      <c r="H701" s="20">
        <f>H702+H704+H706</f>
        <v>4198</v>
      </c>
      <c r="I701" s="20" t="s">
        <v>735</v>
      </c>
      <c r="J701" s="20">
        <f>J702+J704+J706</f>
        <v>4049254.86</v>
      </c>
      <c r="K701" s="20">
        <f>K702+K704+K706</f>
        <v>4049</v>
      </c>
      <c r="L701" s="17">
        <f t="shared" si="112"/>
        <v>96.45069080514531</v>
      </c>
    </row>
    <row r="702" spans="1:12" ht="56.25" customHeight="1">
      <c r="A702" s="18" t="s">
        <v>586</v>
      </c>
      <c r="B702" s="12" t="s">
        <v>696</v>
      </c>
      <c r="C702" s="12" t="s">
        <v>78</v>
      </c>
      <c r="D702" s="12" t="s">
        <v>587</v>
      </c>
      <c r="E702" s="12" t="s">
        <v>1601</v>
      </c>
      <c r="F702" s="19" t="s">
        <v>736</v>
      </c>
      <c r="G702" s="19">
        <f>G703</f>
        <v>287000</v>
      </c>
      <c r="H702" s="20">
        <f>H703</f>
        <v>287</v>
      </c>
      <c r="I702" s="20" t="s">
        <v>737</v>
      </c>
      <c r="J702" s="20">
        <f>J703</f>
        <v>163922.56</v>
      </c>
      <c r="K702" s="20">
        <f>K703</f>
        <v>164</v>
      </c>
      <c r="L702" s="17">
        <f t="shared" si="112"/>
        <v>57.14285714285714</v>
      </c>
    </row>
    <row r="703" spans="1:12" ht="56.25" customHeight="1">
      <c r="A703" s="18" t="s">
        <v>1635</v>
      </c>
      <c r="B703" s="12" t="s">
        <v>696</v>
      </c>
      <c r="C703" s="12" t="s">
        <v>78</v>
      </c>
      <c r="D703" s="12" t="s">
        <v>587</v>
      </c>
      <c r="E703" s="12" t="s">
        <v>1636</v>
      </c>
      <c r="F703" s="21">
        <v>287000</v>
      </c>
      <c r="G703" s="21">
        <f>F703</f>
        <v>287000</v>
      </c>
      <c r="H703" s="22">
        <f>ROUND(G703/1000,0)</f>
        <v>287</v>
      </c>
      <c r="I703" s="22">
        <v>163922.56</v>
      </c>
      <c r="J703" s="22">
        <f>I703</f>
        <v>163922.56</v>
      </c>
      <c r="K703" s="22">
        <f>ROUND(J703/1000,0)</f>
        <v>164</v>
      </c>
      <c r="L703" s="17">
        <f t="shared" si="112"/>
        <v>57.14285714285714</v>
      </c>
    </row>
    <row r="704" spans="1:12" ht="42" customHeight="1">
      <c r="A704" s="18" t="s">
        <v>738</v>
      </c>
      <c r="B704" s="12" t="s">
        <v>696</v>
      </c>
      <c r="C704" s="12" t="s">
        <v>78</v>
      </c>
      <c r="D704" s="12" t="s">
        <v>739</v>
      </c>
      <c r="E704" s="12" t="s">
        <v>1601</v>
      </c>
      <c r="F704" s="19" t="s">
        <v>740</v>
      </c>
      <c r="G704" s="19">
        <f>G705</f>
        <v>101967.96</v>
      </c>
      <c r="H704" s="20">
        <f>H705</f>
        <v>102</v>
      </c>
      <c r="I704" s="20" t="s">
        <v>741</v>
      </c>
      <c r="J704" s="20">
        <f>J705</f>
        <v>101160.42</v>
      </c>
      <c r="K704" s="20">
        <f>K705</f>
        <v>101</v>
      </c>
      <c r="L704" s="17">
        <f t="shared" si="112"/>
        <v>99.01960784313727</v>
      </c>
    </row>
    <row r="705" spans="1:12" ht="56.25" customHeight="1">
      <c r="A705" s="18" t="s">
        <v>1635</v>
      </c>
      <c r="B705" s="12" t="s">
        <v>696</v>
      </c>
      <c r="C705" s="12" t="s">
        <v>78</v>
      </c>
      <c r="D705" s="12" t="s">
        <v>739</v>
      </c>
      <c r="E705" s="12" t="s">
        <v>1636</v>
      </c>
      <c r="F705" s="21">
        <v>101967.96</v>
      </c>
      <c r="G705" s="21">
        <f>F705</f>
        <v>101967.96</v>
      </c>
      <c r="H705" s="22">
        <f>ROUND(G705/1000,0)</f>
        <v>102</v>
      </c>
      <c r="I705" s="22">
        <v>101160.42</v>
      </c>
      <c r="J705" s="22">
        <f>I705</f>
        <v>101160.42</v>
      </c>
      <c r="K705" s="22">
        <f>ROUND(J705/1000,0)</f>
        <v>101</v>
      </c>
      <c r="L705" s="17">
        <f t="shared" si="112"/>
        <v>99.01960784313727</v>
      </c>
    </row>
    <row r="706" spans="1:12" ht="28.5" customHeight="1">
      <c r="A706" s="18" t="s">
        <v>85</v>
      </c>
      <c r="B706" s="12" t="s">
        <v>696</v>
      </c>
      <c r="C706" s="12" t="s">
        <v>78</v>
      </c>
      <c r="D706" s="12" t="s">
        <v>86</v>
      </c>
      <c r="E706" s="12" t="s">
        <v>1601</v>
      </c>
      <c r="F706" s="19" t="s">
        <v>742</v>
      </c>
      <c r="G706" s="19">
        <f>G707+G708</f>
        <v>3809200</v>
      </c>
      <c r="H706" s="20">
        <f>H707+H708</f>
        <v>3809</v>
      </c>
      <c r="I706" s="20" t="s">
        <v>743</v>
      </c>
      <c r="J706" s="20">
        <f>J707+J708</f>
        <v>3784171.88</v>
      </c>
      <c r="K706" s="20">
        <f>K707+K708</f>
        <v>3784</v>
      </c>
      <c r="L706" s="17">
        <f t="shared" si="112"/>
        <v>99.34365975321606</v>
      </c>
    </row>
    <row r="707" spans="1:12" ht="56.25" customHeight="1">
      <c r="A707" s="18" t="s">
        <v>1635</v>
      </c>
      <c r="B707" s="12" t="s">
        <v>696</v>
      </c>
      <c r="C707" s="12" t="s">
        <v>78</v>
      </c>
      <c r="D707" s="12" t="s">
        <v>86</v>
      </c>
      <c r="E707" s="12" t="s">
        <v>1636</v>
      </c>
      <c r="F707" s="21">
        <v>1838700</v>
      </c>
      <c r="G707" s="21">
        <f>F707</f>
        <v>1838700</v>
      </c>
      <c r="H707" s="22">
        <f>ROUND(G707/1000,0)</f>
        <v>1839</v>
      </c>
      <c r="I707" s="22">
        <v>1813671.88</v>
      </c>
      <c r="J707" s="22">
        <f>I707</f>
        <v>1813671.88</v>
      </c>
      <c r="K707" s="22">
        <f>ROUND(J707/1000,0)</f>
        <v>1814</v>
      </c>
      <c r="L707" s="17">
        <f t="shared" si="112"/>
        <v>98.6405655247417</v>
      </c>
    </row>
    <row r="708" spans="1:12" ht="56.25" customHeight="1">
      <c r="A708" s="18" t="s">
        <v>6</v>
      </c>
      <c r="B708" s="12" t="s">
        <v>696</v>
      </c>
      <c r="C708" s="12" t="s">
        <v>78</v>
      </c>
      <c r="D708" s="12" t="s">
        <v>86</v>
      </c>
      <c r="E708" s="12" t="s">
        <v>7</v>
      </c>
      <c r="F708" s="21">
        <v>1970500</v>
      </c>
      <c r="G708" s="21">
        <f>F708</f>
        <v>1970500</v>
      </c>
      <c r="H708" s="22">
        <f>ROUND(G708/1000,0)-1</f>
        <v>1970</v>
      </c>
      <c r="I708" s="22">
        <v>1970500</v>
      </c>
      <c r="J708" s="22">
        <f>I708</f>
        <v>1970500</v>
      </c>
      <c r="K708" s="22">
        <f>ROUND(J708/1000,0)-1</f>
        <v>1970</v>
      </c>
      <c r="L708" s="17">
        <f t="shared" si="112"/>
        <v>100</v>
      </c>
    </row>
    <row r="709" spans="1:12" ht="138" customHeight="1">
      <c r="A709" s="18" t="s">
        <v>105</v>
      </c>
      <c r="B709" s="12" t="s">
        <v>696</v>
      </c>
      <c r="C709" s="12" t="s">
        <v>78</v>
      </c>
      <c r="D709" s="12" t="s">
        <v>106</v>
      </c>
      <c r="E709" s="12" t="s">
        <v>1601</v>
      </c>
      <c r="F709" s="19" t="s">
        <v>744</v>
      </c>
      <c r="G709" s="19">
        <f>G710</f>
        <v>98032.04</v>
      </c>
      <c r="H709" s="20">
        <f>H710</f>
        <v>98</v>
      </c>
      <c r="I709" s="20" t="s">
        <v>745</v>
      </c>
      <c r="J709" s="20">
        <f>J710</f>
        <v>92797.59</v>
      </c>
      <c r="K709" s="20">
        <f>K710</f>
        <v>93</v>
      </c>
      <c r="L709" s="17">
        <f t="shared" si="112"/>
        <v>94.89795918367348</v>
      </c>
    </row>
    <row r="710" spans="1:12" ht="42" customHeight="1">
      <c r="A710" s="18" t="s">
        <v>746</v>
      </c>
      <c r="B710" s="12" t="s">
        <v>696</v>
      </c>
      <c r="C710" s="12" t="s">
        <v>78</v>
      </c>
      <c r="D710" s="12" t="s">
        <v>747</v>
      </c>
      <c r="E710" s="12" t="s">
        <v>1601</v>
      </c>
      <c r="F710" s="19" t="s">
        <v>744</v>
      </c>
      <c r="G710" s="19">
        <f>G711</f>
        <v>98032.04</v>
      </c>
      <c r="H710" s="20">
        <f>H711</f>
        <v>98</v>
      </c>
      <c r="I710" s="20" t="s">
        <v>745</v>
      </c>
      <c r="J710" s="20">
        <f>J711</f>
        <v>92797.59</v>
      </c>
      <c r="K710" s="20">
        <f>K711</f>
        <v>93</v>
      </c>
      <c r="L710" s="17">
        <f aca="true" t="shared" si="119" ref="L710:L773">K710/H710*100</f>
        <v>94.89795918367348</v>
      </c>
    </row>
    <row r="711" spans="1:12" ht="56.25" customHeight="1">
      <c r="A711" s="18" t="s">
        <v>1635</v>
      </c>
      <c r="B711" s="12" t="s">
        <v>696</v>
      </c>
      <c r="C711" s="12" t="s">
        <v>78</v>
      </c>
      <c r="D711" s="12" t="s">
        <v>747</v>
      </c>
      <c r="E711" s="12" t="s">
        <v>1636</v>
      </c>
      <c r="F711" s="21">
        <v>98032.04</v>
      </c>
      <c r="G711" s="21">
        <f>F711</f>
        <v>98032.04</v>
      </c>
      <c r="H711" s="22">
        <f>ROUND(G711/1000,0)</f>
        <v>98</v>
      </c>
      <c r="I711" s="22">
        <v>92797.59</v>
      </c>
      <c r="J711" s="22">
        <f>I711</f>
        <v>92797.59</v>
      </c>
      <c r="K711" s="22">
        <f>ROUND(J711/1000,0)</f>
        <v>93</v>
      </c>
      <c r="L711" s="17">
        <f t="shared" si="119"/>
        <v>94.89795918367348</v>
      </c>
    </row>
    <row r="712" spans="1:12" ht="69.75" customHeight="1">
      <c r="A712" s="18" t="s">
        <v>481</v>
      </c>
      <c r="B712" s="12" t="s">
        <v>696</v>
      </c>
      <c r="C712" s="12" t="s">
        <v>78</v>
      </c>
      <c r="D712" s="12" t="s">
        <v>482</v>
      </c>
      <c r="E712" s="12" t="s">
        <v>1601</v>
      </c>
      <c r="F712" s="19" t="s">
        <v>748</v>
      </c>
      <c r="G712" s="19">
        <f>G713+G718</f>
        <v>41401477.940000005</v>
      </c>
      <c r="H712" s="20">
        <f>H713+H718</f>
        <v>41401</v>
      </c>
      <c r="I712" s="20" t="s">
        <v>749</v>
      </c>
      <c r="J712" s="20">
        <f>J713+J718</f>
        <v>40994641.230000004</v>
      </c>
      <c r="K712" s="20">
        <f>K713+K718</f>
        <v>40995</v>
      </c>
      <c r="L712" s="17">
        <f t="shared" si="119"/>
        <v>99.01934735875945</v>
      </c>
    </row>
    <row r="713" spans="1:12" ht="138" customHeight="1">
      <c r="A713" s="18" t="s">
        <v>484</v>
      </c>
      <c r="B713" s="12" t="s">
        <v>696</v>
      </c>
      <c r="C713" s="12" t="s">
        <v>78</v>
      </c>
      <c r="D713" s="12" t="s">
        <v>485</v>
      </c>
      <c r="E713" s="12" t="s">
        <v>1601</v>
      </c>
      <c r="F713" s="19" t="s">
        <v>750</v>
      </c>
      <c r="G713" s="19">
        <f>G714+G716</f>
        <v>35470977.940000005</v>
      </c>
      <c r="H713" s="20">
        <f>H714+H716</f>
        <v>35471</v>
      </c>
      <c r="I713" s="20" t="s">
        <v>750</v>
      </c>
      <c r="J713" s="20">
        <f>J714+J716</f>
        <v>35470977.940000005</v>
      </c>
      <c r="K713" s="20">
        <f>K714+K716</f>
        <v>35471</v>
      </c>
      <c r="L713" s="17">
        <f t="shared" si="119"/>
        <v>100</v>
      </c>
    </row>
    <row r="714" spans="1:12" ht="28.5" customHeight="1">
      <c r="A714" s="18" t="s">
        <v>486</v>
      </c>
      <c r="B714" s="12" t="s">
        <v>696</v>
      </c>
      <c r="C714" s="12" t="s">
        <v>78</v>
      </c>
      <c r="D714" s="12" t="s">
        <v>487</v>
      </c>
      <c r="E714" s="12" t="s">
        <v>1601</v>
      </c>
      <c r="F714" s="19" t="s">
        <v>751</v>
      </c>
      <c r="G714" s="19">
        <f>G715</f>
        <v>16354.56</v>
      </c>
      <c r="H714" s="20">
        <f>H715</f>
        <v>16</v>
      </c>
      <c r="I714" s="20" t="s">
        <v>751</v>
      </c>
      <c r="J714" s="20">
        <f>J715</f>
        <v>16354.56</v>
      </c>
      <c r="K714" s="20">
        <f>K715</f>
        <v>16</v>
      </c>
      <c r="L714" s="17">
        <f t="shared" si="119"/>
        <v>100</v>
      </c>
    </row>
    <row r="715" spans="1:12" ht="56.25" customHeight="1">
      <c r="A715" s="18" t="s">
        <v>1635</v>
      </c>
      <c r="B715" s="12" t="s">
        <v>696</v>
      </c>
      <c r="C715" s="12" t="s">
        <v>78</v>
      </c>
      <c r="D715" s="12" t="s">
        <v>487</v>
      </c>
      <c r="E715" s="12" t="s">
        <v>1636</v>
      </c>
      <c r="F715" s="21">
        <v>16354.56</v>
      </c>
      <c r="G715" s="21">
        <f>F715</f>
        <v>16354.56</v>
      </c>
      <c r="H715" s="22">
        <f>ROUND(G715/1000,0)</f>
        <v>16</v>
      </c>
      <c r="I715" s="22">
        <v>16354.56</v>
      </c>
      <c r="J715" s="22">
        <f>I715</f>
        <v>16354.56</v>
      </c>
      <c r="K715" s="22">
        <f>ROUND(J715/1000,0)</f>
        <v>16</v>
      </c>
      <c r="L715" s="17">
        <f t="shared" si="119"/>
        <v>100</v>
      </c>
    </row>
    <row r="716" spans="1:12" ht="28.5" customHeight="1">
      <c r="A716" s="18" t="s">
        <v>489</v>
      </c>
      <c r="B716" s="12" t="s">
        <v>696</v>
      </c>
      <c r="C716" s="12" t="s">
        <v>78</v>
      </c>
      <c r="D716" s="12" t="s">
        <v>490</v>
      </c>
      <c r="E716" s="12" t="s">
        <v>1601</v>
      </c>
      <c r="F716" s="19" t="s">
        <v>752</v>
      </c>
      <c r="G716" s="19">
        <f>G717</f>
        <v>35454623.38</v>
      </c>
      <c r="H716" s="20">
        <f>H717</f>
        <v>35455</v>
      </c>
      <c r="I716" s="20" t="s">
        <v>752</v>
      </c>
      <c r="J716" s="20">
        <f>J717</f>
        <v>35454623.38</v>
      </c>
      <c r="K716" s="20">
        <f>K717</f>
        <v>35455</v>
      </c>
      <c r="L716" s="17">
        <f t="shared" si="119"/>
        <v>100</v>
      </c>
    </row>
    <row r="717" spans="1:12" ht="56.25" customHeight="1">
      <c r="A717" s="18" t="s">
        <v>1635</v>
      </c>
      <c r="B717" s="12" t="s">
        <v>696</v>
      </c>
      <c r="C717" s="12" t="s">
        <v>78</v>
      </c>
      <c r="D717" s="12" t="s">
        <v>490</v>
      </c>
      <c r="E717" s="12" t="s">
        <v>1636</v>
      </c>
      <c r="F717" s="21">
        <v>35454623.38</v>
      </c>
      <c r="G717" s="21">
        <f>F717</f>
        <v>35454623.38</v>
      </c>
      <c r="H717" s="22">
        <f>ROUND(G717/1000,0)</f>
        <v>35455</v>
      </c>
      <c r="I717" s="22">
        <v>35454623.38</v>
      </c>
      <c r="J717" s="22">
        <f>I717</f>
        <v>35454623.38</v>
      </c>
      <c r="K717" s="22">
        <f>ROUND(J717/1000,0)</f>
        <v>35455</v>
      </c>
      <c r="L717" s="17">
        <f t="shared" si="119"/>
        <v>100</v>
      </c>
    </row>
    <row r="718" spans="1:12" ht="138" customHeight="1">
      <c r="A718" s="18" t="s">
        <v>665</v>
      </c>
      <c r="B718" s="12" t="s">
        <v>696</v>
      </c>
      <c r="C718" s="12" t="s">
        <v>78</v>
      </c>
      <c r="D718" s="12" t="s">
        <v>666</v>
      </c>
      <c r="E718" s="12" t="s">
        <v>1601</v>
      </c>
      <c r="F718" s="19" t="s">
        <v>753</v>
      </c>
      <c r="G718" s="19">
        <f>G719+G721</f>
        <v>5930500</v>
      </c>
      <c r="H718" s="20">
        <f>H719+H721</f>
        <v>5930</v>
      </c>
      <c r="I718" s="20" t="s">
        <v>754</v>
      </c>
      <c r="J718" s="20">
        <f>J719+J721</f>
        <v>5523663.29</v>
      </c>
      <c r="K718" s="20">
        <f>K719+K721</f>
        <v>5524</v>
      </c>
      <c r="L718" s="17">
        <f t="shared" si="119"/>
        <v>93.15345699831366</v>
      </c>
    </row>
    <row r="719" spans="1:12" ht="28.5" customHeight="1" hidden="1">
      <c r="A719" s="18" t="s">
        <v>669</v>
      </c>
      <c r="B719" s="12" t="s">
        <v>696</v>
      </c>
      <c r="C719" s="12" t="s">
        <v>78</v>
      </c>
      <c r="D719" s="12" t="s">
        <v>670</v>
      </c>
      <c r="E719" s="12" t="s">
        <v>1601</v>
      </c>
      <c r="F719" s="19" t="s">
        <v>755</v>
      </c>
      <c r="G719" s="19">
        <f>G720</f>
        <v>59.31</v>
      </c>
      <c r="H719" s="20">
        <f>H720</f>
        <v>0</v>
      </c>
      <c r="I719" s="20" t="s">
        <v>756</v>
      </c>
      <c r="J719" s="20">
        <f>J720</f>
        <v>55.24</v>
      </c>
      <c r="K719" s="20">
        <f>K720</f>
        <v>0</v>
      </c>
      <c r="L719" s="17" t="e">
        <f t="shared" si="119"/>
        <v>#DIV/0!</v>
      </c>
    </row>
    <row r="720" spans="1:12" ht="56.25" customHeight="1" hidden="1">
      <c r="A720" s="18" t="s">
        <v>1635</v>
      </c>
      <c r="B720" s="12" t="s">
        <v>696</v>
      </c>
      <c r="C720" s="12" t="s">
        <v>78</v>
      </c>
      <c r="D720" s="12" t="s">
        <v>670</v>
      </c>
      <c r="E720" s="12" t="s">
        <v>1636</v>
      </c>
      <c r="F720" s="21">
        <v>59.31</v>
      </c>
      <c r="G720" s="21">
        <f>F720</f>
        <v>59.31</v>
      </c>
      <c r="H720" s="22">
        <f>ROUND(G720/1000,0)</f>
        <v>0</v>
      </c>
      <c r="I720" s="22">
        <v>55.24</v>
      </c>
      <c r="J720" s="22">
        <f>I720</f>
        <v>55.24</v>
      </c>
      <c r="K720" s="22">
        <f>ROUND(J720/1000,0)</f>
        <v>0</v>
      </c>
      <c r="L720" s="17" t="e">
        <f t="shared" si="119"/>
        <v>#DIV/0!</v>
      </c>
    </row>
    <row r="721" spans="1:12" ht="28.5" customHeight="1">
      <c r="A721" s="18" t="s">
        <v>673</v>
      </c>
      <c r="B721" s="12" t="s">
        <v>696</v>
      </c>
      <c r="C721" s="12" t="s">
        <v>78</v>
      </c>
      <c r="D721" s="12" t="s">
        <v>674</v>
      </c>
      <c r="E721" s="12" t="s">
        <v>1601</v>
      </c>
      <c r="F721" s="19" t="s">
        <v>757</v>
      </c>
      <c r="G721" s="19">
        <f>G722</f>
        <v>5930440.69</v>
      </c>
      <c r="H721" s="20">
        <f>H722</f>
        <v>5930</v>
      </c>
      <c r="I721" s="20" t="s">
        <v>758</v>
      </c>
      <c r="J721" s="20">
        <f>J722</f>
        <v>5523608.05</v>
      </c>
      <c r="K721" s="20">
        <f>K722</f>
        <v>5524</v>
      </c>
      <c r="L721" s="17">
        <f t="shared" si="119"/>
        <v>93.15345699831366</v>
      </c>
    </row>
    <row r="722" spans="1:12" ht="56.25" customHeight="1">
      <c r="A722" s="18" t="s">
        <v>1635</v>
      </c>
      <c r="B722" s="12" t="s">
        <v>696</v>
      </c>
      <c r="C722" s="12" t="s">
        <v>78</v>
      </c>
      <c r="D722" s="12" t="s">
        <v>674</v>
      </c>
      <c r="E722" s="12" t="s">
        <v>1636</v>
      </c>
      <c r="F722" s="21">
        <v>5930440.69</v>
      </c>
      <c r="G722" s="21">
        <f>F722</f>
        <v>5930440.69</v>
      </c>
      <c r="H722" s="22">
        <f>ROUND(G722/1000,0)</f>
        <v>5930</v>
      </c>
      <c r="I722" s="22">
        <v>5523608.05</v>
      </c>
      <c r="J722" s="22">
        <f>I722</f>
        <v>5523608.05</v>
      </c>
      <c r="K722" s="22">
        <f>ROUND(J722/1000,0)</f>
        <v>5524</v>
      </c>
      <c r="L722" s="17">
        <f t="shared" si="119"/>
        <v>93.15345699831366</v>
      </c>
    </row>
    <row r="723" spans="1:12" ht="15" customHeight="1">
      <c r="A723" s="18" t="s">
        <v>303</v>
      </c>
      <c r="B723" s="12" t="s">
        <v>696</v>
      </c>
      <c r="C723" s="12" t="s">
        <v>304</v>
      </c>
      <c r="D723" s="12" t="s">
        <v>1601</v>
      </c>
      <c r="E723" s="12" t="s">
        <v>1601</v>
      </c>
      <c r="F723" s="19" t="s">
        <v>759</v>
      </c>
      <c r="G723" s="19">
        <f>G724+G728</f>
        <v>136000</v>
      </c>
      <c r="H723" s="20">
        <f>H724+H728</f>
        <v>136</v>
      </c>
      <c r="I723" s="20" t="s">
        <v>760</v>
      </c>
      <c r="J723" s="20">
        <f>J724+J728</f>
        <v>133419.73</v>
      </c>
      <c r="K723" s="20">
        <f>K724+K728</f>
        <v>133</v>
      </c>
      <c r="L723" s="17">
        <f t="shared" si="119"/>
        <v>97.79411764705883</v>
      </c>
    </row>
    <row r="724" spans="1:12" ht="56.25" customHeight="1">
      <c r="A724" s="18" t="s">
        <v>217</v>
      </c>
      <c r="B724" s="12" t="s">
        <v>696</v>
      </c>
      <c r="C724" s="12" t="s">
        <v>304</v>
      </c>
      <c r="D724" s="12" t="s">
        <v>218</v>
      </c>
      <c r="E724" s="12" t="s">
        <v>1601</v>
      </c>
      <c r="F724" s="19" t="s">
        <v>1649</v>
      </c>
      <c r="G724" s="19">
        <f aca="true" t="shared" si="120" ref="G724:H726">G725</f>
        <v>82000</v>
      </c>
      <c r="H724" s="20">
        <f t="shared" si="120"/>
        <v>82</v>
      </c>
      <c r="I724" s="20" t="s">
        <v>761</v>
      </c>
      <c r="J724" s="20">
        <f aca="true" t="shared" si="121" ref="J724:K726">J725</f>
        <v>81033.36</v>
      </c>
      <c r="K724" s="20">
        <f t="shared" si="121"/>
        <v>81</v>
      </c>
      <c r="L724" s="17">
        <f t="shared" si="119"/>
        <v>98.78048780487805</v>
      </c>
    </row>
    <row r="725" spans="1:12" ht="83.25" customHeight="1">
      <c r="A725" s="18" t="s">
        <v>330</v>
      </c>
      <c r="B725" s="12" t="s">
        <v>696</v>
      </c>
      <c r="C725" s="12" t="s">
        <v>304</v>
      </c>
      <c r="D725" s="12" t="s">
        <v>331</v>
      </c>
      <c r="E725" s="12" t="s">
        <v>1601</v>
      </c>
      <c r="F725" s="19" t="s">
        <v>1649</v>
      </c>
      <c r="G725" s="19">
        <f t="shared" si="120"/>
        <v>82000</v>
      </c>
      <c r="H725" s="20">
        <f t="shared" si="120"/>
        <v>82</v>
      </c>
      <c r="I725" s="20" t="s">
        <v>761</v>
      </c>
      <c r="J725" s="20">
        <f t="shared" si="121"/>
        <v>81033.36</v>
      </c>
      <c r="K725" s="20">
        <f t="shared" si="121"/>
        <v>81</v>
      </c>
      <c r="L725" s="17">
        <f t="shared" si="119"/>
        <v>98.78048780487805</v>
      </c>
    </row>
    <row r="726" spans="1:12" ht="28.5" customHeight="1">
      <c r="A726" s="18" t="s">
        <v>334</v>
      </c>
      <c r="B726" s="12" t="s">
        <v>696</v>
      </c>
      <c r="C726" s="12" t="s">
        <v>304</v>
      </c>
      <c r="D726" s="12" t="s">
        <v>335</v>
      </c>
      <c r="E726" s="12" t="s">
        <v>1601</v>
      </c>
      <c r="F726" s="19" t="s">
        <v>1649</v>
      </c>
      <c r="G726" s="19">
        <f t="shared" si="120"/>
        <v>82000</v>
      </c>
      <c r="H726" s="20">
        <f t="shared" si="120"/>
        <v>82</v>
      </c>
      <c r="I726" s="20" t="s">
        <v>761</v>
      </c>
      <c r="J726" s="20">
        <f t="shared" si="121"/>
        <v>81033.36</v>
      </c>
      <c r="K726" s="20">
        <f t="shared" si="121"/>
        <v>81</v>
      </c>
      <c r="L726" s="17">
        <f t="shared" si="119"/>
        <v>98.78048780487805</v>
      </c>
    </row>
    <row r="727" spans="1:12" ht="56.25" customHeight="1">
      <c r="A727" s="18" t="s">
        <v>1635</v>
      </c>
      <c r="B727" s="12" t="s">
        <v>696</v>
      </c>
      <c r="C727" s="12" t="s">
        <v>304</v>
      </c>
      <c r="D727" s="12" t="s">
        <v>335</v>
      </c>
      <c r="E727" s="12" t="s">
        <v>1636</v>
      </c>
      <c r="F727" s="21">
        <v>82000</v>
      </c>
      <c r="G727" s="21">
        <f>F727</f>
        <v>82000</v>
      </c>
      <c r="H727" s="22">
        <f>ROUND(G727/1000,0)</f>
        <v>82</v>
      </c>
      <c r="I727" s="22">
        <v>81033.36</v>
      </c>
      <c r="J727" s="22">
        <f>I727</f>
        <v>81033.36</v>
      </c>
      <c r="K727" s="22">
        <f>ROUND(J727/1000,0)</f>
        <v>81</v>
      </c>
      <c r="L727" s="17">
        <f t="shared" si="119"/>
        <v>98.78048780487805</v>
      </c>
    </row>
    <row r="728" spans="1:12" ht="56.25" customHeight="1">
      <c r="A728" s="18" t="s">
        <v>12</v>
      </c>
      <c r="B728" s="12" t="s">
        <v>696</v>
      </c>
      <c r="C728" s="12" t="s">
        <v>304</v>
      </c>
      <c r="D728" s="12" t="s">
        <v>13</v>
      </c>
      <c r="E728" s="12" t="s">
        <v>1601</v>
      </c>
      <c r="F728" s="19" t="s">
        <v>762</v>
      </c>
      <c r="G728" s="19">
        <f aca="true" t="shared" si="122" ref="G728:H730">G729</f>
        <v>54000</v>
      </c>
      <c r="H728" s="20">
        <f t="shared" si="122"/>
        <v>54</v>
      </c>
      <c r="I728" s="20" t="s">
        <v>763</v>
      </c>
      <c r="J728" s="20">
        <f aca="true" t="shared" si="123" ref="J728:K730">J729</f>
        <v>52386.37</v>
      </c>
      <c r="K728" s="20">
        <f t="shared" si="123"/>
        <v>52</v>
      </c>
      <c r="L728" s="17">
        <f t="shared" si="119"/>
        <v>96.29629629629629</v>
      </c>
    </row>
    <row r="729" spans="1:12" ht="83.25" customHeight="1">
      <c r="A729" s="18" t="s">
        <v>146</v>
      </c>
      <c r="B729" s="12" t="s">
        <v>696</v>
      </c>
      <c r="C729" s="12" t="s">
        <v>304</v>
      </c>
      <c r="D729" s="12" t="s">
        <v>147</v>
      </c>
      <c r="E729" s="12" t="s">
        <v>1601</v>
      </c>
      <c r="F729" s="19" t="s">
        <v>762</v>
      </c>
      <c r="G729" s="19">
        <f t="shared" si="122"/>
        <v>54000</v>
      </c>
      <c r="H729" s="20">
        <f t="shared" si="122"/>
        <v>54</v>
      </c>
      <c r="I729" s="20" t="s">
        <v>763</v>
      </c>
      <c r="J729" s="20">
        <f t="shared" si="123"/>
        <v>52386.37</v>
      </c>
      <c r="K729" s="20">
        <f t="shared" si="123"/>
        <v>52</v>
      </c>
      <c r="L729" s="17">
        <f t="shared" si="119"/>
        <v>96.29629629629629</v>
      </c>
    </row>
    <row r="730" spans="1:12" ht="28.5" customHeight="1">
      <c r="A730" s="18" t="s">
        <v>148</v>
      </c>
      <c r="B730" s="12" t="s">
        <v>696</v>
      </c>
      <c r="C730" s="12" t="s">
        <v>304</v>
      </c>
      <c r="D730" s="12" t="s">
        <v>149</v>
      </c>
      <c r="E730" s="12" t="s">
        <v>1601</v>
      </c>
      <c r="F730" s="19" t="s">
        <v>762</v>
      </c>
      <c r="G730" s="19">
        <f t="shared" si="122"/>
        <v>54000</v>
      </c>
      <c r="H730" s="20">
        <f t="shared" si="122"/>
        <v>54</v>
      </c>
      <c r="I730" s="20" t="s">
        <v>763</v>
      </c>
      <c r="J730" s="20">
        <f t="shared" si="123"/>
        <v>52386.37</v>
      </c>
      <c r="K730" s="20">
        <f t="shared" si="123"/>
        <v>52</v>
      </c>
      <c r="L730" s="17">
        <f t="shared" si="119"/>
        <v>96.29629629629629</v>
      </c>
    </row>
    <row r="731" spans="1:12" ht="56.25" customHeight="1">
      <c r="A731" s="18" t="s">
        <v>1635</v>
      </c>
      <c r="B731" s="12" t="s">
        <v>696</v>
      </c>
      <c r="C731" s="12" t="s">
        <v>304</v>
      </c>
      <c r="D731" s="12" t="s">
        <v>149</v>
      </c>
      <c r="E731" s="12" t="s">
        <v>1636</v>
      </c>
      <c r="F731" s="21">
        <v>54000</v>
      </c>
      <c r="G731" s="21">
        <f>F731</f>
        <v>54000</v>
      </c>
      <c r="H731" s="22">
        <f>ROUND(G731/1000,0)</f>
        <v>54</v>
      </c>
      <c r="I731" s="22">
        <v>52386.37</v>
      </c>
      <c r="J731" s="22">
        <f>I731</f>
        <v>52386.37</v>
      </c>
      <c r="K731" s="22">
        <f>ROUND(J731/1000,0)</f>
        <v>52</v>
      </c>
      <c r="L731" s="17">
        <f t="shared" si="119"/>
        <v>96.29629629629629</v>
      </c>
    </row>
    <row r="732" spans="1:12" ht="15" customHeight="1">
      <c r="A732" s="18" t="s">
        <v>141</v>
      </c>
      <c r="B732" s="12" t="s">
        <v>696</v>
      </c>
      <c r="C732" s="12" t="s">
        <v>142</v>
      </c>
      <c r="D732" s="12" t="s">
        <v>1601</v>
      </c>
      <c r="E732" s="12" t="s">
        <v>1601</v>
      </c>
      <c r="F732" s="19" t="s">
        <v>498</v>
      </c>
      <c r="G732" s="19">
        <f>G733</f>
        <v>193000</v>
      </c>
      <c r="H732" s="20">
        <f>H733</f>
        <v>193</v>
      </c>
      <c r="I732" s="20" t="s">
        <v>764</v>
      </c>
      <c r="J732" s="20">
        <f>J733</f>
        <v>191646.59</v>
      </c>
      <c r="K732" s="20">
        <f>K733</f>
        <v>192</v>
      </c>
      <c r="L732" s="17">
        <f t="shared" si="119"/>
        <v>99.48186528497409</v>
      </c>
    </row>
    <row r="733" spans="1:12" ht="42" customHeight="1">
      <c r="A733" s="18" t="s">
        <v>118</v>
      </c>
      <c r="B733" s="12" t="s">
        <v>696</v>
      </c>
      <c r="C733" s="12" t="s">
        <v>142</v>
      </c>
      <c r="D733" s="12" t="s">
        <v>119</v>
      </c>
      <c r="E733" s="12" t="s">
        <v>1601</v>
      </c>
      <c r="F733" s="19" t="s">
        <v>498</v>
      </c>
      <c r="G733" s="19">
        <f aca="true" t="shared" si="124" ref="G733:H735">G734</f>
        <v>193000</v>
      </c>
      <c r="H733" s="20">
        <f t="shared" si="124"/>
        <v>193</v>
      </c>
      <c r="I733" s="20" t="s">
        <v>764</v>
      </c>
      <c r="J733" s="20">
        <f aca="true" t="shared" si="125" ref="J733:K735">J734</f>
        <v>191646.59</v>
      </c>
      <c r="K733" s="20">
        <f t="shared" si="125"/>
        <v>192</v>
      </c>
      <c r="L733" s="17">
        <f t="shared" si="119"/>
        <v>99.48186528497409</v>
      </c>
    </row>
    <row r="734" spans="1:12" ht="69.75" customHeight="1">
      <c r="A734" s="18" t="s">
        <v>120</v>
      </c>
      <c r="B734" s="12" t="s">
        <v>696</v>
      </c>
      <c r="C734" s="12" t="s">
        <v>142</v>
      </c>
      <c r="D734" s="12" t="s">
        <v>121</v>
      </c>
      <c r="E734" s="12" t="s">
        <v>1601</v>
      </c>
      <c r="F734" s="19" t="s">
        <v>498</v>
      </c>
      <c r="G734" s="19">
        <f t="shared" si="124"/>
        <v>193000</v>
      </c>
      <c r="H734" s="20">
        <f t="shared" si="124"/>
        <v>193</v>
      </c>
      <c r="I734" s="20" t="s">
        <v>764</v>
      </c>
      <c r="J734" s="20">
        <f t="shared" si="125"/>
        <v>191646.59</v>
      </c>
      <c r="K734" s="20">
        <f t="shared" si="125"/>
        <v>192</v>
      </c>
      <c r="L734" s="17">
        <f t="shared" si="119"/>
        <v>99.48186528497409</v>
      </c>
    </row>
    <row r="735" spans="1:12" ht="15" customHeight="1">
      <c r="A735" s="18" t="s">
        <v>169</v>
      </c>
      <c r="B735" s="12" t="s">
        <v>696</v>
      </c>
      <c r="C735" s="12" t="s">
        <v>142</v>
      </c>
      <c r="D735" s="12" t="s">
        <v>170</v>
      </c>
      <c r="E735" s="12" t="s">
        <v>1601</v>
      </c>
      <c r="F735" s="19" t="s">
        <v>498</v>
      </c>
      <c r="G735" s="19">
        <f t="shared" si="124"/>
        <v>193000</v>
      </c>
      <c r="H735" s="20">
        <f t="shared" si="124"/>
        <v>193</v>
      </c>
      <c r="I735" s="20" t="s">
        <v>764</v>
      </c>
      <c r="J735" s="20">
        <f t="shared" si="125"/>
        <v>191646.59</v>
      </c>
      <c r="K735" s="20">
        <f t="shared" si="125"/>
        <v>192</v>
      </c>
      <c r="L735" s="17">
        <f t="shared" si="119"/>
        <v>99.48186528497409</v>
      </c>
    </row>
    <row r="736" spans="1:12" ht="56.25" customHeight="1">
      <c r="A736" s="18" t="s">
        <v>1635</v>
      </c>
      <c r="B736" s="12" t="s">
        <v>696</v>
      </c>
      <c r="C736" s="12" t="s">
        <v>142</v>
      </c>
      <c r="D736" s="12" t="s">
        <v>170</v>
      </c>
      <c r="E736" s="12" t="s">
        <v>1636</v>
      </c>
      <c r="F736" s="21">
        <v>193000</v>
      </c>
      <c r="G736" s="21">
        <f>F736</f>
        <v>193000</v>
      </c>
      <c r="H736" s="22">
        <f>ROUND(G736/1000,0)</f>
        <v>193</v>
      </c>
      <c r="I736" s="22">
        <v>191646.59</v>
      </c>
      <c r="J736" s="22">
        <f>I736</f>
        <v>191646.59</v>
      </c>
      <c r="K736" s="22">
        <f>ROUND(J736/1000,0)</f>
        <v>192</v>
      </c>
      <c r="L736" s="17">
        <f t="shared" si="119"/>
        <v>99.48186528497409</v>
      </c>
    </row>
    <row r="737" spans="1:12" ht="28.5" customHeight="1">
      <c r="A737" s="18" t="s">
        <v>355</v>
      </c>
      <c r="B737" s="12" t="s">
        <v>696</v>
      </c>
      <c r="C737" s="12" t="s">
        <v>356</v>
      </c>
      <c r="D737" s="12" t="s">
        <v>1601</v>
      </c>
      <c r="E737" s="12" t="s">
        <v>1601</v>
      </c>
      <c r="F737" s="19" t="s">
        <v>765</v>
      </c>
      <c r="G737" s="19">
        <f>G738</f>
        <v>11034950</v>
      </c>
      <c r="H737" s="20">
        <f>H738</f>
        <v>11035</v>
      </c>
      <c r="I737" s="20" t="s">
        <v>766</v>
      </c>
      <c r="J737" s="20">
        <f>J738</f>
        <v>10997265.32</v>
      </c>
      <c r="K737" s="20">
        <f>K738</f>
        <v>10997</v>
      </c>
      <c r="L737" s="17">
        <f t="shared" si="119"/>
        <v>99.65564114182148</v>
      </c>
    </row>
    <row r="738" spans="1:12" ht="56.25" customHeight="1">
      <c r="A738" s="18" t="s">
        <v>217</v>
      </c>
      <c r="B738" s="12" t="s">
        <v>696</v>
      </c>
      <c r="C738" s="12" t="s">
        <v>356</v>
      </c>
      <c r="D738" s="12" t="s">
        <v>218</v>
      </c>
      <c r="E738" s="12" t="s">
        <v>1601</v>
      </c>
      <c r="F738" s="19" t="s">
        <v>765</v>
      </c>
      <c r="G738" s="19">
        <f>G739</f>
        <v>11034950</v>
      </c>
      <c r="H738" s="20">
        <f>H739</f>
        <v>11035</v>
      </c>
      <c r="I738" s="20" t="s">
        <v>766</v>
      </c>
      <c r="J738" s="20">
        <f>J739</f>
        <v>10997265.32</v>
      </c>
      <c r="K738" s="20">
        <f>K739</f>
        <v>10997</v>
      </c>
      <c r="L738" s="17">
        <f t="shared" si="119"/>
        <v>99.65564114182148</v>
      </c>
    </row>
    <row r="739" spans="1:12" ht="111" customHeight="1">
      <c r="A739" s="18" t="s">
        <v>502</v>
      </c>
      <c r="B739" s="12" t="s">
        <v>696</v>
      </c>
      <c r="C739" s="12" t="s">
        <v>356</v>
      </c>
      <c r="D739" s="12" t="s">
        <v>503</v>
      </c>
      <c r="E739" s="12" t="s">
        <v>1601</v>
      </c>
      <c r="F739" s="19" t="s">
        <v>765</v>
      </c>
      <c r="G739" s="19">
        <f>G740+G742+G744+G746</f>
        <v>11034950</v>
      </c>
      <c r="H739" s="20">
        <f>H740+H742+H744+H746</f>
        <v>11035</v>
      </c>
      <c r="I739" s="20" t="s">
        <v>766</v>
      </c>
      <c r="J739" s="20">
        <f>J740+J742+J744+J746</f>
        <v>10997265.32</v>
      </c>
      <c r="K739" s="20">
        <f>K740+K742+K744+K746</f>
        <v>10997</v>
      </c>
      <c r="L739" s="17">
        <f t="shared" si="119"/>
        <v>99.65564114182148</v>
      </c>
    </row>
    <row r="740" spans="1:12" ht="69.75" customHeight="1">
      <c r="A740" s="18" t="s">
        <v>504</v>
      </c>
      <c r="B740" s="12" t="s">
        <v>696</v>
      </c>
      <c r="C740" s="12" t="s">
        <v>356</v>
      </c>
      <c r="D740" s="12" t="s">
        <v>505</v>
      </c>
      <c r="E740" s="12" t="s">
        <v>1601</v>
      </c>
      <c r="F740" s="19" t="s">
        <v>767</v>
      </c>
      <c r="G740" s="19">
        <f>G741</f>
        <v>561800</v>
      </c>
      <c r="H740" s="20">
        <f>H741</f>
        <v>562</v>
      </c>
      <c r="I740" s="20" t="s">
        <v>768</v>
      </c>
      <c r="J740" s="20">
        <f>J741</f>
        <v>544986.53</v>
      </c>
      <c r="K740" s="20">
        <f>K741</f>
        <v>545</v>
      </c>
      <c r="L740" s="17">
        <f t="shared" si="119"/>
        <v>96.97508896797153</v>
      </c>
    </row>
    <row r="741" spans="1:12" ht="28.5" customHeight="1">
      <c r="A741" s="18" t="s">
        <v>1658</v>
      </c>
      <c r="B741" s="12" t="s">
        <v>696</v>
      </c>
      <c r="C741" s="12" t="s">
        <v>356</v>
      </c>
      <c r="D741" s="12" t="s">
        <v>505</v>
      </c>
      <c r="E741" s="12" t="s">
        <v>1659</v>
      </c>
      <c r="F741" s="21">
        <v>561800</v>
      </c>
      <c r="G741" s="21">
        <f>F741</f>
        <v>561800</v>
      </c>
      <c r="H741" s="22">
        <f>ROUND(G741/1000,0)</f>
        <v>562</v>
      </c>
      <c r="I741" s="22">
        <v>544986.53</v>
      </c>
      <c r="J741" s="22">
        <f>I741</f>
        <v>544986.53</v>
      </c>
      <c r="K741" s="22">
        <f>ROUND(J741/1000,0)</f>
        <v>545</v>
      </c>
      <c r="L741" s="17">
        <f t="shared" si="119"/>
        <v>96.97508896797153</v>
      </c>
    </row>
    <row r="742" spans="1:12" ht="42" customHeight="1">
      <c r="A742" s="18" t="s">
        <v>508</v>
      </c>
      <c r="B742" s="12" t="s">
        <v>696</v>
      </c>
      <c r="C742" s="12" t="s">
        <v>356</v>
      </c>
      <c r="D742" s="12" t="s">
        <v>509</v>
      </c>
      <c r="E742" s="12" t="s">
        <v>1601</v>
      </c>
      <c r="F742" s="19" t="s">
        <v>769</v>
      </c>
      <c r="G742" s="19">
        <f>G743</f>
        <v>1525910</v>
      </c>
      <c r="H742" s="20">
        <f>H743</f>
        <v>1526</v>
      </c>
      <c r="I742" s="20" t="s">
        <v>770</v>
      </c>
      <c r="J742" s="20">
        <f>J743</f>
        <v>1519095.18</v>
      </c>
      <c r="K742" s="20">
        <f>K743</f>
        <v>1519</v>
      </c>
      <c r="L742" s="17">
        <f t="shared" si="119"/>
        <v>99.54128440366972</v>
      </c>
    </row>
    <row r="743" spans="1:12" ht="28.5" customHeight="1">
      <c r="A743" s="18" t="s">
        <v>1658</v>
      </c>
      <c r="B743" s="12" t="s">
        <v>696</v>
      </c>
      <c r="C743" s="12" t="s">
        <v>356</v>
      </c>
      <c r="D743" s="12" t="s">
        <v>509</v>
      </c>
      <c r="E743" s="12" t="s">
        <v>1659</v>
      </c>
      <c r="F743" s="21">
        <v>1525910</v>
      </c>
      <c r="G743" s="21">
        <f>F743</f>
        <v>1525910</v>
      </c>
      <c r="H743" s="22">
        <f>ROUND(G743/1000,0)</f>
        <v>1526</v>
      </c>
      <c r="I743" s="22">
        <v>1519095.18</v>
      </c>
      <c r="J743" s="22">
        <f>I743</f>
        <v>1519095.18</v>
      </c>
      <c r="K743" s="22">
        <f>ROUND(J743/1000,0)</f>
        <v>1519</v>
      </c>
      <c r="L743" s="17">
        <f t="shared" si="119"/>
        <v>99.54128440366972</v>
      </c>
    </row>
    <row r="744" spans="1:12" ht="56.25" customHeight="1">
      <c r="A744" s="18" t="s">
        <v>512</v>
      </c>
      <c r="B744" s="12" t="s">
        <v>696</v>
      </c>
      <c r="C744" s="12" t="s">
        <v>356</v>
      </c>
      <c r="D744" s="12" t="s">
        <v>513</v>
      </c>
      <c r="E744" s="12" t="s">
        <v>1601</v>
      </c>
      <c r="F744" s="19" t="s">
        <v>771</v>
      </c>
      <c r="G744" s="19">
        <f>G745</f>
        <v>1604900</v>
      </c>
      <c r="H744" s="20">
        <f>H745</f>
        <v>1605</v>
      </c>
      <c r="I744" s="20" t="s">
        <v>772</v>
      </c>
      <c r="J744" s="20">
        <f>J745</f>
        <v>1597664.85</v>
      </c>
      <c r="K744" s="20">
        <f>K745</f>
        <v>1598</v>
      </c>
      <c r="L744" s="17">
        <f t="shared" si="119"/>
        <v>99.56386292834891</v>
      </c>
    </row>
    <row r="745" spans="1:12" ht="28.5" customHeight="1">
      <c r="A745" s="18" t="s">
        <v>1658</v>
      </c>
      <c r="B745" s="12" t="s">
        <v>696</v>
      </c>
      <c r="C745" s="12" t="s">
        <v>356</v>
      </c>
      <c r="D745" s="12" t="s">
        <v>513</v>
      </c>
      <c r="E745" s="12" t="s">
        <v>1659</v>
      </c>
      <c r="F745" s="21">
        <v>1604900</v>
      </c>
      <c r="G745" s="21">
        <f>F745</f>
        <v>1604900</v>
      </c>
      <c r="H745" s="22">
        <f>ROUND(G745/1000,0)</f>
        <v>1605</v>
      </c>
      <c r="I745" s="22">
        <v>1597664.85</v>
      </c>
      <c r="J745" s="22">
        <f>I745</f>
        <v>1597664.85</v>
      </c>
      <c r="K745" s="22">
        <f>ROUND(J745/1000,0)</f>
        <v>1598</v>
      </c>
      <c r="L745" s="17">
        <f t="shared" si="119"/>
        <v>99.56386292834891</v>
      </c>
    </row>
    <row r="746" spans="1:12" ht="42" customHeight="1">
      <c r="A746" s="18" t="s">
        <v>516</v>
      </c>
      <c r="B746" s="12" t="s">
        <v>696</v>
      </c>
      <c r="C746" s="12" t="s">
        <v>356</v>
      </c>
      <c r="D746" s="12" t="s">
        <v>517</v>
      </c>
      <c r="E746" s="12" t="s">
        <v>1601</v>
      </c>
      <c r="F746" s="19" t="s">
        <v>773</v>
      </c>
      <c r="G746" s="19">
        <f>G747</f>
        <v>7342340</v>
      </c>
      <c r="H746" s="20">
        <f>H747</f>
        <v>7342</v>
      </c>
      <c r="I746" s="20" t="s">
        <v>774</v>
      </c>
      <c r="J746" s="20">
        <f>J747</f>
        <v>7335518.76</v>
      </c>
      <c r="K746" s="20">
        <f>K747</f>
        <v>7335</v>
      </c>
      <c r="L746" s="17">
        <f t="shared" si="119"/>
        <v>99.90465813129937</v>
      </c>
    </row>
    <row r="747" spans="1:12" ht="28.5" customHeight="1">
      <c r="A747" s="18" t="s">
        <v>1658</v>
      </c>
      <c r="B747" s="12" t="s">
        <v>696</v>
      </c>
      <c r="C747" s="12" t="s">
        <v>356</v>
      </c>
      <c r="D747" s="12" t="s">
        <v>517</v>
      </c>
      <c r="E747" s="12" t="s">
        <v>1659</v>
      </c>
      <c r="F747" s="21">
        <v>7342340</v>
      </c>
      <c r="G747" s="21">
        <f>F747</f>
        <v>7342340</v>
      </c>
      <c r="H747" s="22">
        <f>ROUND(G747/1000,0)</f>
        <v>7342</v>
      </c>
      <c r="I747" s="22">
        <v>7335518.76</v>
      </c>
      <c r="J747" s="22">
        <f>I747</f>
        <v>7335518.76</v>
      </c>
      <c r="K747" s="22">
        <f>ROUND(J747/1000,0)-1</f>
        <v>7335</v>
      </c>
      <c r="L747" s="17">
        <f t="shared" si="119"/>
        <v>99.90465813129937</v>
      </c>
    </row>
    <row r="748" spans="1:12" ht="15" customHeight="1">
      <c r="A748" s="18" t="s">
        <v>520</v>
      </c>
      <c r="B748" s="12" t="s">
        <v>696</v>
      </c>
      <c r="C748" s="12" t="s">
        <v>521</v>
      </c>
      <c r="D748" s="12" t="s">
        <v>1601</v>
      </c>
      <c r="E748" s="12" t="s">
        <v>1601</v>
      </c>
      <c r="F748" s="19" t="s">
        <v>775</v>
      </c>
      <c r="G748" s="19">
        <f aca="true" t="shared" si="126" ref="G748:H751">G749</f>
        <v>100600</v>
      </c>
      <c r="H748" s="20">
        <f t="shared" si="126"/>
        <v>100</v>
      </c>
      <c r="I748" s="20" t="s">
        <v>776</v>
      </c>
      <c r="J748" s="20">
        <f aca="true" t="shared" si="127" ref="J748:K751">J749</f>
        <v>99501.76</v>
      </c>
      <c r="K748" s="20">
        <f t="shared" si="127"/>
        <v>99</v>
      </c>
      <c r="L748" s="17">
        <f t="shared" si="119"/>
        <v>99</v>
      </c>
    </row>
    <row r="749" spans="1:12" ht="56.25" customHeight="1">
      <c r="A749" s="18" t="s">
        <v>523</v>
      </c>
      <c r="B749" s="12" t="s">
        <v>696</v>
      </c>
      <c r="C749" s="12" t="s">
        <v>521</v>
      </c>
      <c r="D749" s="12" t="s">
        <v>524</v>
      </c>
      <c r="E749" s="12" t="s">
        <v>1601</v>
      </c>
      <c r="F749" s="19" t="s">
        <v>775</v>
      </c>
      <c r="G749" s="19">
        <f t="shared" si="126"/>
        <v>100600</v>
      </c>
      <c r="H749" s="20">
        <f t="shared" si="126"/>
        <v>100</v>
      </c>
      <c r="I749" s="20" t="s">
        <v>776</v>
      </c>
      <c r="J749" s="20">
        <f t="shared" si="127"/>
        <v>99501.76</v>
      </c>
      <c r="K749" s="20">
        <f t="shared" si="127"/>
        <v>99</v>
      </c>
      <c r="L749" s="17">
        <f t="shared" si="119"/>
        <v>99</v>
      </c>
    </row>
    <row r="750" spans="1:12" ht="111" customHeight="1">
      <c r="A750" s="18" t="s">
        <v>525</v>
      </c>
      <c r="B750" s="12" t="s">
        <v>696</v>
      </c>
      <c r="C750" s="12" t="s">
        <v>521</v>
      </c>
      <c r="D750" s="12" t="s">
        <v>526</v>
      </c>
      <c r="E750" s="12" t="s">
        <v>1601</v>
      </c>
      <c r="F750" s="19" t="s">
        <v>775</v>
      </c>
      <c r="G750" s="19">
        <f t="shared" si="126"/>
        <v>100600</v>
      </c>
      <c r="H750" s="20">
        <f t="shared" si="126"/>
        <v>100</v>
      </c>
      <c r="I750" s="20" t="s">
        <v>776</v>
      </c>
      <c r="J750" s="20">
        <f t="shared" si="127"/>
        <v>99501.76</v>
      </c>
      <c r="K750" s="20">
        <f t="shared" si="127"/>
        <v>99</v>
      </c>
      <c r="L750" s="17">
        <f t="shared" si="119"/>
        <v>99</v>
      </c>
    </row>
    <row r="751" spans="1:12" ht="28.5" customHeight="1">
      <c r="A751" s="18" t="s">
        <v>527</v>
      </c>
      <c r="B751" s="12" t="s">
        <v>696</v>
      </c>
      <c r="C751" s="12" t="s">
        <v>521</v>
      </c>
      <c r="D751" s="12" t="s">
        <v>528</v>
      </c>
      <c r="E751" s="12" t="s">
        <v>1601</v>
      </c>
      <c r="F751" s="19" t="s">
        <v>775</v>
      </c>
      <c r="G751" s="19">
        <f t="shared" si="126"/>
        <v>100600</v>
      </c>
      <c r="H751" s="20">
        <f t="shared" si="126"/>
        <v>100</v>
      </c>
      <c r="I751" s="20" t="s">
        <v>776</v>
      </c>
      <c r="J751" s="20">
        <f t="shared" si="127"/>
        <v>99501.76</v>
      </c>
      <c r="K751" s="20">
        <f t="shared" si="127"/>
        <v>99</v>
      </c>
      <c r="L751" s="17">
        <f t="shared" si="119"/>
        <v>99</v>
      </c>
    </row>
    <row r="752" spans="1:12" ht="56.25" customHeight="1">
      <c r="A752" s="18" t="s">
        <v>1635</v>
      </c>
      <c r="B752" s="12" t="s">
        <v>696</v>
      </c>
      <c r="C752" s="12" t="s">
        <v>521</v>
      </c>
      <c r="D752" s="12" t="s">
        <v>528</v>
      </c>
      <c r="E752" s="12" t="s">
        <v>1636</v>
      </c>
      <c r="F752" s="21">
        <v>100600</v>
      </c>
      <c r="G752" s="21">
        <f>F752</f>
        <v>100600</v>
      </c>
      <c r="H752" s="22">
        <f>ROUND(G752/1000,0)-1</f>
        <v>100</v>
      </c>
      <c r="I752" s="22">
        <v>99501.76</v>
      </c>
      <c r="J752" s="22">
        <f>I752</f>
        <v>99501.76</v>
      </c>
      <c r="K752" s="22">
        <f>ROUND(J752/1000,0)-1</f>
        <v>99</v>
      </c>
      <c r="L752" s="17">
        <f t="shared" si="119"/>
        <v>99</v>
      </c>
    </row>
    <row r="753" spans="1:12" ht="42" customHeight="1">
      <c r="A753" s="13" t="s">
        <v>777</v>
      </c>
      <c r="B753" s="14" t="s">
        <v>778</v>
      </c>
      <c r="C753" s="14" t="s">
        <v>1601</v>
      </c>
      <c r="D753" s="14" t="s">
        <v>1601</v>
      </c>
      <c r="E753" s="14" t="s">
        <v>1601</v>
      </c>
      <c r="F753" s="15" t="s">
        <v>779</v>
      </c>
      <c r="G753" s="15">
        <f>G754+G761+G774+G779+G791+G796+G801+G828+G837+G843+G854</f>
        <v>421962941.7</v>
      </c>
      <c r="H753" s="16">
        <f>H754+H761+H774+H779+H791+H796+H801+H828+H837+H843+H854</f>
        <v>421962</v>
      </c>
      <c r="I753" s="16" t="s">
        <v>780</v>
      </c>
      <c r="J753" s="16">
        <f>J754+J761+J774+J779+J791+J796+J801+J828+J837+J843+J854</f>
        <v>363351736.18999994</v>
      </c>
      <c r="K753" s="16">
        <f>K754+K761+K774+K779+K791+K796+K801+K828+K837+K843+K854</f>
        <v>363352</v>
      </c>
      <c r="L753" s="24">
        <f t="shared" si="119"/>
        <v>86.11012366042439</v>
      </c>
    </row>
    <row r="754" spans="1:12" ht="111" customHeight="1">
      <c r="A754" s="18" t="s">
        <v>1674</v>
      </c>
      <c r="B754" s="12" t="s">
        <v>778</v>
      </c>
      <c r="C754" s="12" t="s">
        <v>1675</v>
      </c>
      <c r="D754" s="12" t="s">
        <v>1601</v>
      </c>
      <c r="E754" s="12" t="s">
        <v>1601</v>
      </c>
      <c r="F754" s="19" t="s">
        <v>781</v>
      </c>
      <c r="G754" s="19">
        <f aca="true" t="shared" si="128" ref="G754:H756">G755</f>
        <v>72696000</v>
      </c>
      <c r="H754" s="20">
        <f t="shared" si="128"/>
        <v>72696</v>
      </c>
      <c r="I754" s="20" t="s">
        <v>782</v>
      </c>
      <c r="J754" s="20">
        <f aca="true" t="shared" si="129" ref="J754:K756">J755</f>
        <v>72571030.14</v>
      </c>
      <c r="K754" s="20">
        <f t="shared" si="129"/>
        <v>72571</v>
      </c>
      <c r="L754" s="17">
        <f t="shared" si="119"/>
        <v>99.82805106195664</v>
      </c>
    </row>
    <row r="755" spans="1:12" ht="56.25" customHeight="1">
      <c r="A755" s="18" t="s">
        <v>1668</v>
      </c>
      <c r="B755" s="12" t="s">
        <v>778</v>
      </c>
      <c r="C755" s="12" t="s">
        <v>1675</v>
      </c>
      <c r="D755" s="12" t="s">
        <v>1669</v>
      </c>
      <c r="E755" s="12" t="s">
        <v>1601</v>
      </c>
      <c r="F755" s="19" t="s">
        <v>781</v>
      </c>
      <c r="G755" s="19">
        <f t="shared" si="128"/>
        <v>72696000</v>
      </c>
      <c r="H755" s="20">
        <f t="shared" si="128"/>
        <v>72696</v>
      </c>
      <c r="I755" s="20" t="s">
        <v>782</v>
      </c>
      <c r="J755" s="20">
        <f t="shared" si="129"/>
        <v>72571030.14</v>
      </c>
      <c r="K755" s="20">
        <f t="shared" si="129"/>
        <v>72571</v>
      </c>
      <c r="L755" s="17">
        <f t="shared" si="119"/>
        <v>99.82805106195664</v>
      </c>
    </row>
    <row r="756" spans="1:12" ht="151.5" customHeight="1">
      <c r="A756" s="18" t="s">
        <v>1670</v>
      </c>
      <c r="B756" s="12" t="s">
        <v>778</v>
      </c>
      <c r="C756" s="12" t="s">
        <v>1675</v>
      </c>
      <c r="D756" s="12" t="s">
        <v>1671</v>
      </c>
      <c r="E756" s="12" t="s">
        <v>1601</v>
      </c>
      <c r="F756" s="19" t="s">
        <v>781</v>
      </c>
      <c r="G756" s="19">
        <f t="shared" si="128"/>
        <v>72696000</v>
      </c>
      <c r="H756" s="20">
        <f t="shared" si="128"/>
        <v>72696</v>
      </c>
      <c r="I756" s="20" t="s">
        <v>782</v>
      </c>
      <c r="J756" s="20">
        <f t="shared" si="129"/>
        <v>72571030.14</v>
      </c>
      <c r="K756" s="20">
        <f t="shared" si="129"/>
        <v>72571</v>
      </c>
      <c r="L756" s="17">
        <f t="shared" si="119"/>
        <v>99.82805106195664</v>
      </c>
    </row>
    <row r="757" spans="1:12" ht="42" customHeight="1">
      <c r="A757" s="18" t="s">
        <v>1637</v>
      </c>
      <c r="B757" s="12" t="s">
        <v>778</v>
      </c>
      <c r="C757" s="12" t="s">
        <v>1675</v>
      </c>
      <c r="D757" s="12" t="s">
        <v>1680</v>
      </c>
      <c r="E757" s="12" t="s">
        <v>1601</v>
      </c>
      <c r="F757" s="19" t="s">
        <v>781</v>
      </c>
      <c r="G757" s="19">
        <f>G758+G759+G760</f>
        <v>72696000</v>
      </c>
      <c r="H757" s="20">
        <f>H758+H759+H760</f>
        <v>72696</v>
      </c>
      <c r="I757" s="20" t="s">
        <v>782</v>
      </c>
      <c r="J757" s="20">
        <f>J758+J759+J760</f>
        <v>72571030.14</v>
      </c>
      <c r="K757" s="20">
        <f>K758+K759+K760</f>
        <v>72571</v>
      </c>
      <c r="L757" s="17">
        <f t="shared" si="119"/>
        <v>99.82805106195664</v>
      </c>
    </row>
    <row r="758" spans="1:12" ht="124.5" customHeight="1">
      <c r="A758" s="18" t="s">
        <v>1620</v>
      </c>
      <c r="B758" s="12" t="s">
        <v>778</v>
      </c>
      <c r="C758" s="12" t="s">
        <v>1675</v>
      </c>
      <c r="D758" s="12" t="s">
        <v>1680</v>
      </c>
      <c r="E758" s="12" t="s">
        <v>1621</v>
      </c>
      <c r="F758" s="21">
        <v>70198000</v>
      </c>
      <c r="G758" s="21">
        <f>F758</f>
        <v>70198000</v>
      </c>
      <c r="H758" s="22">
        <f>ROUND(G758/1000,0)</f>
        <v>70198</v>
      </c>
      <c r="I758" s="22">
        <v>70172908.81</v>
      </c>
      <c r="J758" s="22">
        <f>I758</f>
        <v>70172908.81</v>
      </c>
      <c r="K758" s="22">
        <f>ROUND(J758/1000,0)</f>
        <v>70173</v>
      </c>
      <c r="L758" s="17">
        <f t="shared" si="119"/>
        <v>99.9643864497564</v>
      </c>
    </row>
    <row r="759" spans="1:12" ht="56.25" customHeight="1">
      <c r="A759" s="18" t="s">
        <v>1635</v>
      </c>
      <c r="B759" s="12" t="s">
        <v>778</v>
      </c>
      <c r="C759" s="12" t="s">
        <v>1675</v>
      </c>
      <c r="D759" s="12" t="s">
        <v>1680</v>
      </c>
      <c r="E759" s="12" t="s">
        <v>1636</v>
      </c>
      <c r="F759" s="21">
        <v>2463000</v>
      </c>
      <c r="G759" s="21">
        <f>F759</f>
        <v>2463000</v>
      </c>
      <c r="H759" s="22">
        <f>ROUND(G759/1000,0)</f>
        <v>2463</v>
      </c>
      <c r="I759" s="22">
        <v>2363759.33</v>
      </c>
      <c r="J759" s="22">
        <f>I759</f>
        <v>2363759.33</v>
      </c>
      <c r="K759" s="22">
        <f>ROUND(J759/1000,0)</f>
        <v>2364</v>
      </c>
      <c r="L759" s="17">
        <f t="shared" si="119"/>
        <v>95.98051157125457</v>
      </c>
    </row>
    <row r="760" spans="1:12" ht="15" customHeight="1">
      <c r="A760" s="18" t="s">
        <v>1641</v>
      </c>
      <c r="B760" s="12" t="s">
        <v>778</v>
      </c>
      <c r="C760" s="12" t="s">
        <v>1675</v>
      </c>
      <c r="D760" s="12" t="s">
        <v>1680</v>
      </c>
      <c r="E760" s="12" t="s">
        <v>1642</v>
      </c>
      <c r="F760" s="21">
        <v>35000</v>
      </c>
      <c r="G760" s="21">
        <f>F760</f>
        <v>35000</v>
      </c>
      <c r="H760" s="22">
        <f>ROUND(G760/1000,0)</f>
        <v>35</v>
      </c>
      <c r="I760" s="22">
        <v>34362</v>
      </c>
      <c r="J760" s="22">
        <f>I760</f>
        <v>34362</v>
      </c>
      <c r="K760" s="22">
        <f>ROUND(J760/1000,0)</f>
        <v>34</v>
      </c>
      <c r="L760" s="17">
        <f t="shared" si="119"/>
        <v>97.14285714285714</v>
      </c>
    </row>
    <row r="761" spans="1:12" ht="28.5" customHeight="1">
      <c r="A761" s="18" t="s">
        <v>1643</v>
      </c>
      <c r="B761" s="12" t="s">
        <v>778</v>
      </c>
      <c r="C761" s="12" t="s">
        <v>1644</v>
      </c>
      <c r="D761" s="12" t="s">
        <v>1601</v>
      </c>
      <c r="E761" s="12" t="s">
        <v>1601</v>
      </c>
      <c r="F761" s="19" t="s">
        <v>783</v>
      </c>
      <c r="G761" s="19">
        <f>G762+G766</f>
        <v>7051000</v>
      </c>
      <c r="H761" s="20">
        <f>H762+H766</f>
        <v>7051</v>
      </c>
      <c r="I761" s="20" t="s">
        <v>784</v>
      </c>
      <c r="J761" s="20">
        <f>J762+J766</f>
        <v>7050992</v>
      </c>
      <c r="K761" s="20">
        <f>K762+K766</f>
        <v>7051</v>
      </c>
      <c r="L761" s="17">
        <f t="shared" si="119"/>
        <v>100</v>
      </c>
    </row>
    <row r="762" spans="1:12" ht="56.25" customHeight="1">
      <c r="A762" s="18" t="s">
        <v>1647</v>
      </c>
      <c r="B762" s="12" t="s">
        <v>778</v>
      </c>
      <c r="C762" s="12" t="s">
        <v>1644</v>
      </c>
      <c r="D762" s="12" t="s">
        <v>1648</v>
      </c>
      <c r="E762" s="12" t="s">
        <v>1601</v>
      </c>
      <c r="F762" s="19" t="s">
        <v>785</v>
      </c>
      <c r="G762" s="19">
        <f aca="true" t="shared" si="130" ref="G762:H764">G763</f>
        <v>2473000</v>
      </c>
      <c r="H762" s="20">
        <f t="shared" si="130"/>
        <v>2473</v>
      </c>
      <c r="I762" s="20" t="s">
        <v>786</v>
      </c>
      <c r="J762" s="20">
        <f aca="true" t="shared" si="131" ref="J762:K764">J763</f>
        <v>2472992</v>
      </c>
      <c r="K762" s="20">
        <f t="shared" si="131"/>
        <v>2473</v>
      </c>
      <c r="L762" s="17">
        <f t="shared" si="119"/>
        <v>100</v>
      </c>
    </row>
    <row r="763" spans="1:12" ht="96.75" customHeight="1">
      <c r="A763" s="18" t="s">
        <v>1650</v>
      </c>
      <c r="B763" s="12" t="s">
        <v>778</v>
      </c>
      <c r="C763" s="12" t="s">
        <v>1644</v>
      </c>
      <c r="D763" s="12" t="s">
        <v>1651</v>
      </c>
      <c r="E763" s="12" t="s">
        <v>1601</v>
      </c>
      <c r="F763" s="19" t="s">
        <v>785</v>
      </c>
      <c r="G763" s="19">
        <f t="shared" si="130"/>
        <v>2473000</v>
      </c>
      <c r="H763" s="20">
        <f t="shared" si="130"/>
        <v>2473</v>
      </c>
      <c r="I763" s="20" t="s">
        <v>786</v>
      </c>
      <c r="J763" s="20">
        <f t="shared" si="131"/>
        <v>2472992</v>
      </c>
      <c r="K763" s="20">
        <f t="shared" si="131"/>
        <v>2473</v>
      </c>
      <c r="L763" s="17">
        <f t="shared" si="119"/>
        <v>100</v>
      </c>
    </row>
    <row r="764" spans="1:12" ht="42" customHeight="1">
      <c r="A764" s="18" t="s">
        <v>1652</v>
      </c>
      <c r="B764" s="12" t="s">
        <v>778</v>
      </c>
      <c r="C764" s="12" t="s">
        <v>1644</v>
      </c>
      <c r="D764" s="12" t="s">
        <v>1653</v>
      </c>
      <c r="E764" s="12" t="s">
        <v>1601</v>
      </c>
      <c r="F764" s="19" t="s">
        <v>785</v>
      </c>
      <c r="G764" s="19">
        <f t="shared" si="130"/>
        <v>2473000</v>
      </c>
      <c r="H764" s="20">
        <f t="shared" si="130"/>
        <v>2473</v>
      </c>
      <c r="I764" s="20" t="s">
        <v>786</v>
      </c>
      <c r="J764" s="20">
        <f t="shared" si="131"/>
        <v>2472992</v>
      </c>
      <c r="K764" s="20">
        <f t="shared" si="131"/>
        <v>2473</v>
      </c>
      <c r="L764" s="17">
        <f t="shared" si="119"/>
        <v>100</v>
      </c>
    </row>
    <row r="765" spans="1:12" ht="28.5" customHeight="1">
      <c r="A765" s="18" t="s">
        <v>1641</v>
      </c>
      <c r="B765" s="12" t="s">
        <v>778</v>
      </c>
      <c r="C765" s="12" t="s">
        <v>1644</v>
      </c>
      <c r="D765" s="12" t="s">
        <v>1653</v>
      </c>
      <c r="E765" s="12" t="s">
        <v>1642</v>
      </c>
      <c r="F765" s="21">
        <v>2473000</v>
      </c>
      <c r="G765" s="21">
        <f>F765</f>
        <v>2473000</v>
      </c>
      <c r="H765" s="22">
        <f>ROUND(G765/1000,0)</f>
        <v>2473</v>
      </c>
      <c r="I765" s="22">
        <v>2472992</v>
      </c>
      <c r="J765" s="22">
        <f>I765</f>
        <v>2472992</v>
      </c>
      <c r="K765" s="22">
        <f>ROUND(J765/1000,0)</f>
        <v>2473</v>
      </c>
      <c r="L765" s="17">
        <f t="shared" si="119"/>
        <v>100</v>
      </c>
    </row>
    <row r="766" spans="1:12" ht="56.25" customHeight="1">
      <c r="A766" s="18" t="s">
        <v>1668</v>
      </c>
      <c r="B766" s="12" t="s">
        <v>778</v>
      </c>
      <c r="C766" s="12" t="s">
        <v>1644</v>
      </c>
      <c r="D766" s="12" t="s">
        <v>1669</v>
      </c>
      <c r="E766" s="12" t="s">
        <v>1601</v>
      </c>
      <c r="F766" s="19" t="s">
        <v>787</v>
      </c>
      <c r="G766" s="19">
        <f>G767</f>
        <v>4578000</v>
      </c>
      <c r="H766" s="20">
        <f>H767</f>
        <v>4578</v>
      </c>
      <c r="I766" s="20" t="s">
        <v>787</v>
      </c>
      <c r="J766" s="20">
        <f>J767</f>
        <v>4578000</v>
      </c>
      <c r="K766" s="20">
        <f>K767</f>
        <v>4578</v>
      </c>
      <c r="L766" s="17">
        <f t="shared" si="119"/>
        <v>100</v>
      </c>
    </row>
    <row r="767" spans="1:12" ht="138" customHeight="1">
      <c r="A767" s="18" t="s">
        <v>1690</v>
      </c>
      <c r="B767" s="12" t="s">
        <v>778</v>
      </c>
      <c r="C767" s="12" t="s">
        <v>1644</v>
      </c>
      <c r="D767" s="12" t="s">
        <v>1691</v>
      </c>
      <c r="E767" s="12" t="s">
        <v>1601</v>
      </c>
      <c r="F767" s="19" t="s">
        <v>787</v>
      </c>
      <c r="G767" s="19">
        <f>G768+G770+G772</f>
        <v>4578000</v>
      </c>
      <c r="H767" s="20">
        <f>H768+H770+H772</f>
        <v>4578</v>
      </c>
      <c r="I767" s="20" t="s">
        <v>787</v>
      </c>
      <c r="J767" s="20">
        <f>J768+J770+J772</f>
        <v>4578000</v>
      </c>
      <c r="K767" s="20">
        <f>K768+K770+K772</f>
        <v>4578</v>
      </c>
      <c r="L767" s="17">
        <f t="shared" si="119"/>
        <v>100</v>
      </c>
    </row>
    <row r="768" spans="1:12" ht="69.75" customHeight="1">
      <c r="A768" s="18" t="s">
        <v>405</v>
      </c>
      <c r="B768" s="12" t="s">
        <v>778</v>
      </c>
      <c r="C768" s="12" t="s">
        <v>1644</v>
      </c>
      <c r="D768" s="12" t="s">
        <v>406</v>
      </c>
      <c r="E768" s="12" t="s">
        <v>1601</v>
      </c>
      <c r="F768" s="19" t="s">
        <v>788</v>
      </c>
      <c r="G768" s="19">
        <f>G769</f>
        <v>923000</v>
      </c>
      <c r="H768" s="20">
        <f>H769</f>
        <v>923</v>
      </c>
      <c r="I768" s="20" t="s">
        <v>788</v>
      </c>
      <c r="J768" s="20">
        <f>J769</f>
        <v>923000</v>
      </c>
      <c r="K768" s="20">
        <f>K769</f>
        <v>923</v>
      </c>
      <c r="L768" s="17">
        <f t="shared" si="119"/>
        <v>100</v>
      </c>
    </row>
    <row r="769" spans="1:12" ht="124.5" customHeight="1">
      <c r="A769" s="18" t="s">
        <v>1620</v>
      </c>
      <c r="B769" s="12" t="s">
        <v>778</v>
      </c>
      <c r="C769" s="12" t="s">
        <v>1644</v>
      </c>
      <c r="D769" s="12" t="s">
        <v>406</v>
      </c>
      <c r="E769" s="12" t="s">
        <v>1621</v>
      </c>
      <c r="F769" s="21">
        <v>923000</v>
      </c>
      <c r="G769" s="21">
        <f>F769</f>
        <v>923000</v>
      </c>
      <c r="H769" s="22">
        <f>ROUND(G769/1000,0)</f>
        <v>923</v>
      </c>
      <c r="I769" s="22">
        <v>923000</v>
      </c>
      <c r="J769" s="22">
        <f>I769</f>
        <v>923000</v>
      </c>
      <c r="K769" s="22">
        <f>ROUND(J769/1000,0)</f>
        <v>923</v>
      </c>
      <c r="L769" s="17">
        <f t="shared" si="119"/>
        <v>100</v>
      </c>
    </row>
    <row r="770" spans="1:12" ht="83.25" customHeight="1">
      <c r="A770" s="18" t="s">
        <v>408</v>
      </c>
      <c r="B770" s="12" t="s">
        <v>778</v>
      </c>
      <c r="C770" s="12" t="s">
        <v>1644</v>
      </c>
      <c r="D770" s="12" t="s">
        <v>409</v>
      </c>
      <c r="E770" s="12" t="s">
        <v>1601</v>
      </c>
      <c r="F770" s="19" t="s">
        <v>789</v>
      </c>
      <c r="G770" s="19">
        <f>G771</f>
        <v>3275000</v>
      </c>
      <c r="H770" s="20">
        <f>H771</f>
        <v>3275</v>
      </c>
      <c r="I770" s="20" t="s">
        <v>789</v>
      </c>
      <c r="J770" s="20">
        <f>J771</f>
        <v>3275000</v>
      </c>
      <c r="K770" s="20">
        <f>K771</f>
        <v>3275</v>
      </c>
      <c r="L770" s="17">
        <f t="shared" si="119"/>
        <v>100</v>
      </c>
    </row>
    <row r="771" spans="1:12" ht="124.5" customHeight="1">
      <c r="A771" s="18" t="s">
        <v>1620</v>
      </c>
      <c r="B771" s="12" t="s">
        <v>778</v>
      </c>
      <c r="C771" s="12" t="s">
        <v>1644</v>
      </c>
      <c r="D771" s="12" t="s">
        <v>409</v>
      </c>
      <c r="E771" s="12" t="s">
        <v>1621</v>
      </c>
      <c r="F771" s="21">
        <v>3275000</v>
      </c>
      <c r="G771" s="21">
        <f>F771</f>
        <v>3275000</v>
      </c>
      <c r="H771" s="22">
        <f>ROUND(G771/1000,0)</f>
        <v>3275</v>
      </c>
      <c r="I771" s="22">
        <v>3275000</v>
      </c>
      <c r="J771" s="22">
        <f>I771</f>
        <v>3275000</v>
      </c>
      <c r="K771" s="22">
        <f>ROUND(J771/1000,0)</f>
        <v>3275</v>
      </c>
      <c r="L771" s="17">
        <f t="shared" si="119"/>
        <v>100</v>
      </c>
    </row>
    <row r="772" spans="1:12" ht="56.25" customHeight="1">
      <c r="A772" s="18" t="s">
        <v>411</v>
      </c>
      <c r="B772" s="12" t="s">
        <v>778</v>
      </c>
      <c r="C772" s="12" t="s">
        <v>1644</v>
      </c>
      <c r="D772" s="12" t="s">
        <v>412</v>
      </c>
      <c r="E772" s="12" t="s">
        <v>1601</v>
      </c>
      <c r="F772" s="19" t="s">
        <v>542</v>
      </c>
      <c r="G772" s="19">
        <f>G773</f>
        <v>380000</v>
      </c>
      <c r="H772" s="20">
        <f>H773</f>
        <v>380</v>
      </c>
      <c r="I772" s="20" t="s">
        <v>542</v>
      </c>
      <c r="J772" s="20">
        <f>J773</f>
        <v>380000</v>
      </c>
      <c r="K772" s="20">
        <f>K773</f>
        <v>380</v>
      </c>
      <c r="L772" s="17">
        <f t="shared" si="119"/>
        <v>100</v>
      </c>
    </row>
    <row r="773" spans="1:12" ht="124.5" customHeight="1">
      <c r="A773" s="18" t="s">
        <v>1620</v>
      </c>
      <c r="B773" s="12" t="s">
        <v>778</v>
      </c>
      <c r="C773" s="12" t="s">
        <v>1644</v>
      </c>
      <c r="D773" s="12" t="s">
        <v>412</v>
      </c>
      <c r="E773" s="12" t="s">
        <v>1621</v>
      </c>
      <c r="F773" s="21">
        <v>380000</v>
      </c>
      <c r="G773" s="21">
        <f>F773</f>
        <v>380000</v>
      </c>
      <c r="H773" s="22">
        <f>ROUND(G773/1000,0)</f>
        <v>380</v>
      </c>
      <c r="I773" s="22">
        <v>380000</v>
      </c>
      <c r="J773" s="22">
        <f>I773</f>
        <v>380000</v>
      </c>
      <c r="K773" s="22">
        <f>ROUND(J773/1000,0)</f>
        <v>380</v>
      </c>
      <c r="L773" s="17">
        <f t="shared" si="119"/>
        <v>100</v>
      </c>
    </row>
    <row r="774" spans="1:15" ht="28.5" customHeight="1">
      <c r="A774" s="18" t="s">
        <v>414</v>
      </c>
      <c r="B774" s="12" t="s">
        <v>778</v>
      </c>
      <c r="C774" s="12" t="s">
        <v>415</v>
      </c>
      <c r="D774" s="12" t="s">
        <v>1601</v>
      </c>
      <c r="E774" s="12" t="s">
        <v>1601</v>
      </c>
      <c r="F774" s="19" t="s">
        <v>790</v>
      </c>
      <c r="G774" s="19">
        <f aca="true" t="shared" si="132" ref="G774:H777">G775</f>
        <v>3636600</v>
      </c>
      <c r="H774" s="20">
        <f t="shared" si="132"/>
        <v>3637</v>
      </c>
      <c r="I774" s="20" t="s">
        <v>791</v>
      </c>
      <c r="J774" s="20">
        <f aca="true" t="shared" si="133" ref="J774:K777">J775</f>
        <v>1784803.64</v>
      </c>
      <c r="K774" s="20">
        <f t="shared" si="133"/>
        <v>1785</v>
      </c>
      <c r="L774" s="17">
        <f aca="true" t="shared" si="134" ref="L774:L837">K774/H774*100</f>
        <v>49.07891119054166</v>
      </c>
      <c r="N774" s="10">
        <f>H774+H779+H791</f>
        <v>255600</v>
      </c>
      <c r="O774" s="10">
        <f>K774+K779+K791</f>
        <v>197411</v>
      </c>
    </row>
    <row r="775" spans="1:12" ht="56.25" customHeight="1">
      <c r="A775" s="18" t="s">
        <v>81</v>
      </c>
      <c r="B775" s="12" t="s">
        <v>778</v>
      </c>
      <c r="C775" s="12" t="s">
        <v>415</v>
      </c>
      <c r="D775" s="12" t="s">
        <v>82</v>
      </c>
      <c r="E775" s="12" t="s">
        <v>1601</v>
      </c>
      <c r="F775" s="19" t="s">
        <v>790</v>
      </c>
      <c r="G775" s="19">
        <f t="shared" si="132"/>
        <v>3636600</v>
      </c>
      <c r="H775" s="20">
        <f t="shared" si="132"/>
        <v>3637</v>
      </c>
      <c r="I775" s="20" t="s">
        <v>791</v>
      </c>
      <c r="J775" s="20">
        <f t="shared" si="133"/>
        <v>1784803.64</v>
      </c>
      <c r="K775" s="20">
        <f t="shared" si="133"/>
        <v>1785</v>
      </c>
      <c r="L775" s="17">
        <f t="shared" si="134"/>
        <v>49.07891119054166</v>
      </c>
    </row>
    <row r="776" spans="1:12" ht="96.75" customHeight="1">
      <c r="A776" s="18" t="s">
        <v>418</v>
      </c>
      <c r="B776" s="12" t="s">
        <v>778</v>
      </c>
      <c r="C776" s="12" t="s">
        <v>415</v>
      </c>
      <c r="D776" s="12" t="s">
        <v>419</v>
      </c>
      <c r="E776" s="12" t="s">
        <v>1601</v>
      </c>
      <c r="F776" s="19" t="s">
        <v>790</v>
      </c>
      <c r="G776" s="19">
        <f t="shared" si="132"/>
        <v>3636600</v>
      </c>
      <c r="H776" s="20">
        <f t="shared" si="132"/>
        <v>3637</v>
      </c>
      <c r="I776" s="20" t="s">
        <v>791</v>
      </c>
      <c r="J776" s="20">
        <f t="shared" si="133"/>
        <v>1784803.64</v>
      </c>
      <c r="K776" s="20">
        <f t="shared" si="133"/>
        <v>1785</v>
      </c>
      <c r="L776" s="17">
        <f t="shared" si="134"/>
        <v>49.07891119054166</v>
      </c>
    </row>
    <row r="777" spans="1:12" ht="83.25" customHeight="1">
      <c r="A777" s="18" t="s">
        <v>420</v>
      </c>
      <c r="B777" s="12" t="s">
        <v>778</v>
      </c>
      <c r="C777" s="12" t="s">
        <v>415</v>
      </c>
      <c r="D777" s="12" t="s">
        <v>421</v>
      </c>
      <c r="E777" s="12" t="s">
        <v>1601</v>
      </c>
      <c r="F777" s="19" t="s">
        <v>790</v>
      </c>
      <c r="G777" s="19">
        <f t="shared" si="132"/>
        <v>3636600</v>
      </c>
      <c r="H777" s="20">
        <f t="shared" si="132"/>
        <v>3637</v>
      </c>
      <c r="I777" s="20" t="s">
        <v>791</v>
      </c>
      <c r="J777" s="20">
        <f t="shared" si="133"/>
        <v>1784803.64</v>
      </c>
      <c r="K777" s="20">
        <f t="shared" si="133"/>
        <v>1785</v>
      </c>
      <c r="L777" s="17">
        <f t="shared" si="134"/>
        <v>49.07891119054166</v>
      </c>
    </row>
    <row r="778" spans="1:12" ht="56.25" customHeight="1">
      <c r="A778" s="18" t="s">
        <v>1635</v>
      </c>
      <c r="B778" s="12" t="s">
        <v>778</v>
      </c>
      <c r="C778" s="12" t="s">
        <v>415</v>
      </c>
      <c r="D778" s="12" t="s">
        <v>421</v>
      </c>
      <c r="E778" s="12" t="s">
        <v>1636</v>
      </c>
      <c r="F778" s="21">
        <v>3636600</v>
      </c>
      <c r="G778" s="21">
        <f>F778</f>
        <v>3636600</v>
      </c>
      <c r="H778" s="22">
        <f>ROUND(G778/1000,0)</f>
        <v>3637</v>
      </c>
      <c r="I778" s="22">
        <v>1784803.64</v>
      </c>
      <c r="J778" s="22">
        <f>I778</f>
        <v>1784803.64</v>
      </c>
      <c r="K778" s="22">
        <f>ROUND(J778/1000,0)</f>
        <v>1785</v>
      </c>
      <c r="L778" s="17">
        <f t="shared" si="134"/>
        <v>49.07891119054166</v>
      </c>
    </row>
    <row r="779" spans="1:12" ht="28.5" customHeight="1">
      <c r="A779" s="18" t="s">
        <v>422</v>
      </c>
      <c r="B779" s="12" t="s">
        <v>778</v>
      </c>
      <c r="C779" s="12" t="s">
        <v>423</v>
      </c>
      <c r="D779" s="12" t="s">
        <v>1601</v>
      </c>
      <c r="E779" s="12" t="s">
        <v>1601</v>
      </c>
      <c r="F779" s="19" t="s">
        <v>792</v>
      </c>
      <c r="G779" s="19">
        <f>G780</f>
        <v>251938758.3</v>
      </c>
      <c r="H779" s="20">
        <f>H780</f>
        <v>251938</v>
      </c>
      <c r="I779" s="20" t="s">
        <v>793</v>
      </c>
      <c r="J779" s="20">
        <f>J780</f>
        <v>195600895.74</v>
      </c>
      <c r="K779" s="20">
        <f>K780</f>
        <v>195601</v>
      </c>
      <c r="L779" s="17">
        <f t="shared" si="134"/>
        <v>77.63854599147409</v>
      </c>
    </row>
    <row r="780" spans="1:12" ht="56.25" customHeight="1">
      <c r="A780" s="18" t="s">
        <v>426</v>
      </c>
      <c r="B780" s="12" t="s">
        <v>778</v>
      </c>
      <c r="C780" s="12" t="s">
        <v>423</v>
      </c>
      <c r="D780" s="12" t="s">
        <v>427</v>
      </c>
      <c r="E780" s="12" t="s">
        <v>1601</v>
      </c>
      <c r="F780" s="19" t="s">
        <v>792</v>
      </c>
      <c r="G780" s="19">
        <f>G781</f>
        <v>251938758.3</v>
      </c>
      <c r="H780" s="20">
        <f>H781</f>
        <v>251938</v>
      </c>
      <c r="I780" s="20" t="s">
        <v>793</v>
      </c>
      <c r="J780" s="20">
        <f>J781</f>
        <v>195600895.74</v>
      </c>
      <c r="K780" s="20">
        <f>K781</f>
        <v>195601</v>
      </c>
      <c r="L780" s="17">
        <f t="shared" si="134"/>
        <v>77.63854599147409</v>
      </c>
    </row>
    <row r="781" spans="1:12" ht="83.25" customHeight="1">
      <c r="A781" s="18" t="s">
        <v>428</v>
      </c>
      <c r="B781" s="12" t="s">
        <v>778</v>
      </c>
      <c r="C781" s="12" t="s">
        <v>423</v>
      </c>
      <c r="D781" s="12" t="s">
        <v>429</v>
      </c>
      <c r="E781" s="12" t="s">
        <v>1601</v>
      </c>
      <c r="F781" s="19" t="s">
        <v>792</v>
      </c>
      <c r="G781" s="19">
        <f>G782+G784+G786+G788</f>
        <v>251938758.3</v>
      </c>
      <c r="H781" s="20">
        <f>H782+H784+H786+H788</f>
        <v>251938</v>
      </c>
      <c r="I781" s="20" t="s">
        <v>793</v>
      </c>
      <c r="J781" s="20">
        <f>J782+J784+J786+J788</f>
        <v>195600895.74</v>
      </c>
      <c r="K781" s="20">
        <f>K782+K784+K786+K788</f>
        <v>195601</v>
      </c>
      <c r="L781" s="17">
        <f t="shared" si="134"/>
        <v>77.63854599147409</v>
      </c>
    </row>
    <row r="782" spans="1:12" ht="96.75" customHeight="1">
      <c r="A782" s="18" t="s">
        <v>430</v>
      </c>
      <c r="B782" s="12" t="s">
        <v>778</v>
      </c>
      <c r="C782" s="12" t="s">
        <v>423</v>
      </c>
      <c r="D782" s="12" t="s">
        <v>431</v>
      </c>
      <c r="E782" s="12" t="s">
        <v>1601</v>
      </c>
      <c r="F782" s="19" t="s">
        <v>794</v>
      </c>
      <c r="G782" s="19">
        <f>G783</f>
        <v>50544000</v>
      </c>
      <c r="H782" s="20">
        <f>H783</f>
        <v>50544</v>
      </c>
      <c r="I782" s="20" t="s">
        <v>1689</v>
      </c>
      <c r="J782" s="20">
        <f>J783</f>
        <v>0</v>
      </c>
      <c r="K782" s="20">
        <f>K783</f>
        <v>0</v>
      </c>
      <c r="L782" s="17">
        <f t="shared" si="134"/>
        <v>0</v>
      </c>
    </row>
    <row r="783" spans="1:12" ht="56.25" customHeight="1">
      <c r="A783" s="18" t="s">
        <v>6</v>
      </c>
      <c r="B783" s="12" t="s">
        <v>778</v>
      </c>
      <c r="C783" s="12" t="s">
        <v>423</v>
      </c>
      <c r="D783" s="12" t="s">
        <v>431</v>
      </c>
      <c r="E783" s="12" t="s">
        <v>7</v>
      </c>
      <c r="F783" s="21">
        <v>50544000</v>
      </c>
      <c r="G783" s="21">
        <f>F783</f>
        <v>50544000</v>
      </c>
      <c r="H783" s="22">
        <f>ROUND(G783/1000,0)</f>
        <v>50544</v>
      </c>
      <c r="I783" s="22">
        <v>0</v>
      </c>
      <c r="J783" s="22">
        <f>I783</f>
        <v>0</v>
      </c>
      <c r="K783" s="22">
        <f>ROUND(J783/1000,0)</f>
        <v>0</v>
      </c>
      <c r="L783" s="17">
        <f t="shared" si="134"/>
        <v>0</v>
      </c>
    </row>
    <row r="784" spans="1:12" ht="28.5" customHeight="1">
      <c r="A784" s="18" t="s">
        <v>1656</v>
      </c>
      <c r="B784" s="12" t="s">
        <v>778</v>
      </c>
      <c r="C784" s="12" t="s">
        <v>423</v>
      </c>
      <c r="D784" s="12" t="s">
        <v>433</v>
      </c>
      <c r="E784" s="12" t="s">
        <v>1601</v>
      </c>
      <c r="F784" s="19" t="s">
        <v>795</v>
      </c>
      <c r="G784" s="19">
        <f>G785</f>
        <v>513000</v>
      </c>
      <c r="H784" s="20">
        <f>H785</f>
        <v>513</v>
      </c>
      <c r="I784" s="20" t="s">
        <v>796</v>
      </c>
      <c r="J784" s="20">
        <f>J785</f>
        <v>512076.69</v>
      </c>
      <c r="K784" s="20">
        <f>K785</f>
        <v>512</v>
      </c>
      <c r="L784" s="17">
        <f t="shared" si="134"/>
        <v>99.80506822612085</v>
      </c>
    </row>
    <row r="785" spans="1:12" ht="56.25" customHeight="1">
      <c r="A785" s="18" t="s">
        <v>6</v>
      </c>
      <c r="B785" s="12" t="s">
        <v>778</v>
      </c>
      <c r="C785" s="12" t="s">
        <v>423</v>
      </c>
      <c r="D785" s="12" t="s">
        <v>433</v>
      </c>
      <c r="E785" s="12" t="s">
        <v>7</v>
      </c>
      <c r="F785" s="21">
        <v>513000</v>
      </c>
      <c r="G785" s="21">
        <f>F785</f>
        <v>513000</v>
      </c>
      <c r="H785" s="22">
        <f>ROUND(G785/1000,0)</f>
        <v>513</v>
      </c>
      <c r="I785" s="22">
        <v>512076.69</v>
      </c>
      <c r="J785" s="22">
        <f>I785</f>
        <v>512076.69</v>
      </c>
      <c r="K785" s="22">
        <f>ROUND(J785/1000,0)</f>
        <v>512</v>
      </c>
      <c r="L785" s="17">
        <f t="shared" si="134"/>
        <v>99.80506822612085</v>
      </c>
    </row>
    <row r="786" spans="1:12" ht="42" customHeight="1">
      <c r="A786" s="18" t="s">
        <v>562</v>
      </c>
      <c r="B786" s="12" t="s">
        <v>778</v>
      </c>
      <c r="C786" s="12" t="s">
        <v>423</v>
      </c>
      <c r="D786" s="12" t="s">
        <v>563</v>
      </c>
      <c r="E786" s="12" t="s">
        <v>1601</v>
      </c>
      <c r="F786" s="19" t="s">
        <v>797</v>
      </c>
      <c r="G786" s="19">
        <f>G787</f>
        <v>604970</v>
      </c>
      <c r="H786" s="20">
        <f>H787</f>
        <v>605</v>
      </c>
      <c r="I786" s="20" t="s">
        <v>797</v>
      </c>
      <c r="J786" s="20">
        <f>J787</f>
        <v>604970</v>
      </c>
      <c r="K786" s="20">
        <f>K787</f>
        <v>605</v>
      </c>
      <c r="L786" s="17">
        <f t="shared" si="134"/>
        <v>100</v>
      </c>
    </row>
    <row r="787" spans="1:12" ht="56.25" customHeight="1">
      <c r="A787" s="18" t="s">
        <v>1635</v>
      </c>
      <c r="B787" s="12" t="s">
        <v>778</v>
      </c>
      <c r="C787" s="12" t="s">
        <v>423</v>
      </c>
      <c r="D787" s="12" t="s">
        <v>563</v>
      </c>
      <c r="E787" s="12" t="s">
        <v>1636</v>
      </c>
      <c r="F787" s="21">
        <v>604970</v>
      </c>
      <c r="G787" s="21">
        <f>F787</f>
        <v>604970</v>
      </c>
      <c r="H787" s="22">
        <f>ROUND(G787/1000,0)</f>
        <v>605</v>
      </c>
      <c r="I787" s="22">
        <v>604970</v>
      </c>
      <c r="J787" s="22">
        <f>I787</f>
        <v>604970</v>
      </c>
      <c r="K787" s="22">
        <f>ROUND(J787/1000,0)</f>
        <v>605</v>
      </c>
      <c r="L787" s="17">
        <f t="shared" si="134"/>
        <v>100</v>
      </c>
    </row>
    <row r="788" spans="1:12" ht="83.25" customHeight="1">
      <c r="A788" s="18" t="s">
        <v>436</v>
      </c>
      <c r="B788" s="12" t="s">
        <v>778</v>
      </c>
      <c r="C788" s="12" t="s">
        <v>423</v>
      </c>
      <c r="D788" s="12" t="s">
        <v>437</v>
      </c>
      <c r="E788" s="12" t="s">
        <v>1601</v>
      </c>
      <c r="F788" s="19" t="s">
        <v>798</v>
      </c>
      <c r="G788" s="19">
        <f>G789+G790</f>
        <v>200276788.3</v>
      </c>
      <c r="H788" s="20">
        <f>H789+H790</f>
        <v>200276</v>
      </c>
      <c r="I788" s="20" t="s">
        <v>799</v>
      </c>
      <c r="J788" s="20">
        <f>J789+J790</f>
        <v>194483849.05</v>
      </c>
      <c r="K788" s="20">
        <f>K789+K790</f>
        <v>194484</v>
      </c>
      <c r="L788" s="17">
        <f t="shared" si="134"/>
        <v>97.107990972458</v>
      </c>
    </row>
    <row r="789" spans="1:12" ht="56.25" customHeight="1">
      <c r="A789" s="18" t="s">
        <v>1635</v>
      </c>
      <c r="B789" s="12" t="s">
        <v>778</v>
      </c>
      <c r="C789" s="12" t="s">
        <v>423</v>
      </c>
      <c r="D789" s="12" t="s">
        <v>437</v>
      </c>
      <c r="E789" s="12" t="s">
        <v>1636</v>
      </c>
      <c r="F789" s="21">
        <v>12897188.3</v>
      </c>
      <c r="G789" s="21">
        <f>F789</f>
        <v>12897188.3</v>
      </c>
      <c r="H789" s="22">
        <f>ROUND(G789/1000,0)</f>
        <v>12897</v>
      </c>
      <c r="I789" s="22">
        <v>8688060.15</v>
      </c>
      <c r="J789" s="22">
        <f>I789</f>
        <v>8688060.15</v>
      </c>
      <c r="K789" s="22">
        <f>ROUND(J789/1000,0)</f>
        <v>8688</v>
      </c>
      <c r="L789" s="17">
        <f t="shared" si="134"/>
        <v>67.36450337287742</v>
      </c>
    </row>
    <row r="790" spans="1:12" ht="56.25" customHeight="1">
      <c r="A790" s="18" t="s">
        <v>6</v>
      </c>
      <c r="B790" s="12" t="s">
        <v>778</v>
      </c>
      <c r="C790" s="12" t="s">
        <v>423</v>
      </c>
      <c r="D790" s="12" t="s">
        <v>437</v>
      </c>
      <c r="E790" s="12" t="s">
        <v>7</v>
      </c>
      <c r="F790" s="21">
        <v>187379600</v>
      </c>
      <c r="G790" s="21">
        <f>F790</f>
        <v>187379600</v>
      </c>
      <c r="H790" s="22">
        <f>ROUND(G790/1000,0)-1</f>
        <v>187379</v>
      </c>
      <c r="I790" s="22">
        <v>185795788.9</v>
      </c>
      <c r="J790" s="22">
        <f>I790</f>
        <v>185795788.9</v>
      </c>
      <c r="K790" s="22">
        <f>ROUND(J790/1000,0)</f>
        <v>185796</v>
      </c>
      <c r="L790" s="17">
        <f t="shared" si="134"/>
        <v>99.15518814808489</v>
      </c>
    </row>
    <row r="791" spans="1:12" ht="28.5" customHeight="1">
      <c r="A791" s="18" t="s">
        <v>440</v>
      </c>
      <c r="B791" s="12" t="s">
        <v>778</v>
      </c>
      <c r="C791" s="12" t="s">
        <v>441</v>
      </c>
      <c r="D791" s="12" t="s">
        <v>1601</v>
      </c>
      <c r="E791" s="12" t="s">
        <v>1601</v>
      </c>
      <c r="F791" s="19" t="s">
        <v>69</v>
      </c>
      <c r="G791" s="19">
        <f aca="true" t="shared" si="135" ref="G791:H794">G792</f>
        <v>25000</v>
      </c>
      <c r="H791" s="20">
        <f t="shared" si="135"/>
        <v>25</v>
      </c>
      <c r="I791" s="20" t="s">
        <v>800</v>
      </c>
      <c r="J791" s="20">
        <f aca="true" t="shared" si="136" ref="J791:K794">J792</f>
        <v>24900</v>
      </c>
      <c r="K791" s="20">
        <f t="shared" si="136"/>
        <v>25</v>
      </c>
      <c r="L791" s="17">
        <f t="shared" si="134"/>
        <v>100</v>
      </c>
    </row>
    <row r="792" spans="1:12" ht="56.25" customHeight="1">
      <c r="A792" s="18" t="s">
        <v>426</v>
      </c>
      <c r="B792" s="12" t="s">
        <v>778</v>
      </c>
      <c r="C792" s="12" t="s">
        <v>441</v>
      </c>
      <c r="D792" s="12" t="s">
        <v>427</v>
      </c>
      <c r="E792" s="12" t="s">
        <v>1601</v>
      </c>
      <c r="F792" s="19" t="s">
        <v>69</v>
      </c>
      <c r="G792" s="19">
        <f t="shared" si="135"/>
        <v>25000</v>
      </c>
      <c r="H792" s="20">
        <f t="shared" si="135"/>
        <v>25</v>
      </c>
      <c r="I792" s="20" t="s">
        <v>800</v>
      </c>
      <c r="J792" s="20">
        <f t="shared" si="136"/>
        <v>24900</v>
      </c>
      <c r="K792" s="20">
        <f t="shared" si="136"/>
        <v>25</v>
      </c>
      <c r="L792" s="17">
        <f t="shared" si="134"/>
        <v>100</v>
      </c>
    </row>
    <row r="793" spans="1:12" ht="83.25" customHeight="1">
      <c r="A793" s="18" t="s">
        <v>428</v>
      </c>
      <c r="B793" s="12" t="s">
        <v>778</v>
      </c>
      <c r="C793" s="12" t="s">
        <v>441</v>
      </c>
      <c r="D793" s="12" t="s">
        <v>429</v>
      </c>
      <c r="E793" s="12" t="s">
        <v>1601</v>
      </c>
      <c r="F793" s="19" t="s">
        <v>69</v>
      </c>
      <c r="G793" s="19">
        <f t="shared" si="135"/>
        <v>25000</v>
      </c>
      <c r="H793" s="20">
        <f t="shared" si="135"/>
        <v>25</v>
      </c>
      <c r="I793" s="20" t="s">
        <v>800</v>
      </c>
      <c r="J793" s="20">
        <f t="shared" si="136"/>
        <v>24900</v>
      </c>
      <c r="K793" s="20">
        <f t="shared" si="136"/>
        <v>25</v>
      </c>
      <c r="L793" s="17">
        <f t="shared" si="134"/>
        <v>100</v>
      </c>
    </row>
    <row r="794" spans="1:12" ht="28.5" customHeight="1">
      <c r="A794" s="18" t="s">
        <v>1656</v>
      </c>
      <c r="B794" s="12" t="s">
        <v>778</v>
      </c>
      <c r="C794" s="12" t="s">
        <v>441</v>
      </c>
      <c r="D794" s="12" t="s">
        <v>433</v>
      </c>
      <c r="E794" s="12" t="s">
        <v>1601</v>
      </c>
      <c r="F794" s="19" t="s">
        <v>69</v>
      </c>
      <c r="G794" s="19">
        <f t="shared" si="135"/>
        <v>25000</v>
      </c>
      <c r="H794" s="20">
        <f t="shared" si="135"/>
        <v>25</v>
      </c>
      <c r="I794" s="20" t="s">
        <v>800</v>
      </c>
      <c r="J794" s="20">
        <f t="shared" si="136"/>
        <v>24900</v>
      </c>
      <c r="K794" s="20">
        <f t="shared" si="136"/>
        <v>25</v>
      </c>
      <c r="L794" s="17">
        <f t="shared" si="134"/>
        <v>100</v>
      </c>
    </row>
    <row r="795" spans="1:12" ht="56.25" customHeight="1">
      <c r="A795" s="18" t="s">
        <v>1635</v>
      </c>
      <c r="B795" s="12" t="s">
        <v>778</v>
      </c>
      <c r="C795" s="12" t="s">
        <v>441</v>
      </c>
      <c r="D795" s="12" t="s">
        <v>433</v>
      </c>
      <c r="E795" s="12" t="s">
        <v>1636</v>
      </c>
      <c r="F795" s="21">
        <v>25000</v>
      </c>
      <c r="G795" s="21">
        <f>F795</f>
        <v>25000</v>
      </c>
      <c r="H795" s="22">
        <f>ROUND(G795/1000,0)</f>
        <v>25</v>
      </c>
      <c r="I795" s="22">
        <v>24900</v>
      </c>
      <c r="J795" s="22">
        <f>I795</f>
        <v>24900</v>
      </c>
      <c r="K795" s="22">
        <f>ROUND(J795/1000,0)</f>
        <v>25</v>
      </c>
      <c r="L795" s="17">
        <f t="shared" si="134"/>
        <v>100</v>
      </c>
    </row>
    <row r="796" spans="1:15" ht="28.5" customHeight="1">
      <c r="A796" s="18" t="s">
        <v>449</v>
      </c>
      <c r="B796" s="12" t="s">
        <v>778</v>
      </c>
      <c r="C796" s="12" t="s">
        <v>450</v>
      </c>
      <c r="D796" s="12" t="s">
        <v>1601</v>
      </c>
      <c r="E796" s="12" t="s">
        <v>1601</v>
      </c>
      <c r="F796" s="19" t="s">
        <v>801</v>
      </c>
      <c r="G796" s="19">
        <f aca="true" t="shared" si="137" ref="G796:H799">G797</f>
        <v>2045000</v>
      </c>
      <c r="H796" s="20">
        <f t="shared" si="137"/>
        <v>2045</v>
      </c>
      <c r="I796" s="20" t="s">
        <v>802</v>
      </c>
      <c r="J796" s="20">
        <f aca="true" t="shared" si="138" ref="J796:K799">J797</f>
        <v>2037313</v>
      </c>
      <c r="K796" s="20">
        <f t="shared" si="138"/>
        <v>2037</v>
      </c>
      <c r="L796" s="17">
        <f t="shared" si="134"/>
        <v>99.60880195599022</v>
      </c>
      <c r="N796" s="10">
        <f>H796+H801</f>
        <v>57338</v>
      </c>
      <c r="O796" s="10">
        <f>K796+K801</f>
        <v>57159</v>
      </c>
    </row>
    <row r="797" spans="1:12" ht="56.25" customHeight="1">
      <c r="A797" s="18" t="s">
        <v>1668</v>
      </c>
      <c r="B797" s="12" t="s">
        <v>778</v>
      </c>
      <c r="C797" s="12" t="s">
        <v>450</v>
      </c>
      <c r="D797" s="12" t="s">
        <v>1669</v>
      </c>
      <c r="E797" s="12" t="s">
        <v>1601</v>
      </c>
      <c r="F797" s="19" t="s">
        <v>801</v>
      </c>
      <c r="G797" s="19">
        <f t="shared" si="137"/>
        <v>2045000</v>
      </c>
      <c r="H797" s="20">
        <f t="shared" si="137"/>
        <v>2045</v>
      </c>
      <c r="I797" s="20" t="s">
        <v>802</v>
      </c>
      <c r="J797" s="20">
        <f t="shared" si="138"/>
        <v>2037313</v>
      </c>
      <c r="K797" s="20">
        <f t="shared" si="138"/>
        <v>2037</v>
      </c>
      <c r="L797" s="17">
        <f t="shared" si="134"/>
        <v>99.60880195599022</v>
      </c>
    </row>
    <row r="798" spans="1:12" ht="124.5" customHeight="1">
      <c r="A798" s="18" t="s">
        <v>453</v>
      </c>
      <c r="B798" s="12" t="s">
        <v>778</v>
      </c>
      <c r="C798" s="12" t="s">
        <v>450</v>
      </c>
      <c r="D798" s="12" t="s">
        <v>454</v>
      </c>
      <c r="E798" s="12" t="s">
        <v>1601</v>
      </c>
      <c r="F798" s="19" t="s">
        <v>801</v>
      </c>
      <c r="G798" s="19">
        <f t="shared" si="137"/>
        <v>2045000</v>
      </c>
      <c r="H798" s="20">
        <f t="shared" si="137"/>
        <v>2045</v>
      </c>
      <c r="I798" s="20" t="s">
        <v>802</v>
      </c>
      <c r="J798" s="20">
        <f t="shared" si="138"/>
        <v>2037313</v>
      </c>
      <c r="K798" s="20">
        <f t="shared" si="138"/>
        <v>2037</v>
      </c>
      <c r="L798" s="17">
        <f t="shared" si="134"/>
        <v>99.60880195599022</v>
      </c>
    </row>
    <row r="799" spans="1:12" ht="56.25" customHeight="1">
      <c r="A799" s="18" t="s">
        <v>455</v>
      </c>
      <c r="B799" s="12" t="s">
        <v>778</v>
      </c>
      <c r="C799" s="12" t="s">
        <v>450</v>
      </c>
      <c r="D799" s="12" t="s">
        <v>456</v>
      </c>
      <c r="E799" s="12" t="s">
        <v>1601</v>
      </c>
      <c r="F799" s="19" t="s">
        <v>801</v>
      </c>
      <c r="G799" s="19">
        <f t="shared" si="137"/>
        <v>2045000</v>
      </c>
      <c r="H799" s="20">
        <f t="shared" si="137"/>
        <v>2045</v>
      </c>
      <c r="I799" s="20" t="s">
        <v>802</v>
      </c>
      <c r="J799" s="20">
        <f t="shared" si="138"/>
        <v>2037313</v>
      </c>
      <c r="K799" s="20">
        <f t="shared" si="138"/>
        <v>2037</v>
      </c>
      <c r="L799" s="17">
        <f t="shared" si="134"/>
        <v>99.60880195599022</v>
      </c>
    </row>
    <row r="800" spans="1:12" ht="28.5" customHeight="1">
      <c r="A800" s="18" t="s">
        <v>1641</v>
      </c>
      <c r="B800" s="12" t="s">
        <v>778</v>
      </c>
      <c r="C800" s="12" t="s">
        <v>450</v>
      </c>
      <c r="D800" s="12" t="s">
        <v>456</v>
      </c>
      <c r="E800" s="12" t="s">
        <v>1642</v>
      </c>
      <c r="F800" s="21">
        <v>2045000</v>
      </c>
      <c r="G800" s="21">
        <f>F800</f>
        <v>2045000</v>
      </c>
      <c r="H800" s="22">
        <f>ROUND(G800/1000,0)</f>
        <v>2045</v>
      </c>
      <c r="I800" s="22">
        <v>2037313</v>
      </c>
      <c r="J800" s="22">
        <f>I800</f>
        <v>2037313</v>
      </c>
      <c r="K800" s="22">
        <f>ROUND(J800/1000,0)</f>
        <v>2037</v>
      </c>
      <c r="L800" s="17">
        <f t="shared" si="134"/>
        <v>99.60880195599022</v>
      </c>
    </row>
    <row r="801" spans="1:12" ht="28.5" customHeight="1">
      <c r="A801" s="18" t="s">
        <v>77</v>
      </c>
      <c r="B801" s="12" t="s">
        <v>778</v>
      </c>
      <c r="C801" s="12" t="s">
        <v>78</v>
      </c>
      <c r="D801" s="12" t="s">
        <v>1601</v>
      </c>
      <c r="E801" s="12" t="s">
        <v>1601</v>
      </c>
      <c r="F801" s="19" t="s">
        <v>803</v>
      </c>
      <c r="G801" s="19">
        <f>G802+G806+G817</f>
        <v>55293723.4</v>
      </c>
      <c r="H801" s="20">
        <f>H802+H806+H817</f>
        <v>55293</v>
      </c>
      <c r="I801" s="20" t="s">
        <v>804</v>
      </c>
      <c r="J801" s="20">
        <f>J802+J806+J817</f>
        <v>55121714.230000004</v>
      </c>
      <c r="K801" s="20">
        <f>K802+K806+K817</f>
        <v>55122</v>
      </c>
      <c r="L801" s="17">
        <f t="shared" si="134"/>
        <v>99.69073842981932</v>
      </c>
    </row>
    <row r="802" spans="1:12" ht="83.25" customHeight="1">
      <c r="A802" s="18" t="s">
        <v>459</v>
      </c>
      <c r="B802" s="12" t="s">
        <v>778</v>
      </c>
      <c r="C802" s="12" t="s">
        <v>78</v>
      </c>
      <c r="D802" s="12" t="s">
        <v>460</v>
      </c>
      <c r="E802" s="12" t="s">
        <v>1601</v>
      </c>
      <c r="F802" s="19" t="s">
        <v>805</v>
      </c>
      <c r="G802" s="19">
        <f aca="true" t="shared" si="139" ref="G802:H804">G803</f>
        <v>2559000</v>
      </c>
      <c r="H802" s="20">
        <f t="shared" si="139"/>
        <v>2559</v>
      </c>
      <c r="I802" s="20" t="s">
        <v>807</v>
      </c>
      <c r="J802" s="20">
        <f aca="true" t="shared" si="140" ref="J802:K804">J803</f>
        <v>2558564.12</v>
      </c>
      <c r="K802" s="20">
        <f t="shared" si="140"/>
        <v>2559</v>
      </c>
      <c r="L802" s="17">
        <f t="shared" si="134"/>
        <v>100</v>
      </c>
    </row>
    <row r="803" spans="1:12" ht="111" customHeight="1">
      <c r="A803" s="18" t="s">
        <v>463</v>
      </c>
      <c r="B803" s="12" t="s">
        <v>778</v>
      </c>
      <c r="C803" s="12" t="s">
        <v>78</v>
      </c>
      <c r="D803" s="12" t="s">
        <v>464</v>
      </c>
      <c r="E803" s="12" t="s">
        <v>1601</v>
      </c>
      <c r="F803" s="19" t="s">
        <v>805</v>
      </c>
      <c r="G803" s="19">
        <f t="shared" si="139"/>
        <v>2559000</v>
      </c>
      <c r="H803" s="20">
        <f t="shared" si="139"/>
        <v>2559</v>
      </c>
      <c r="I803" s="20" t="s">
        <v>807</v>
      </c>
      <c r="J803" s="20">
        <f t="shared" si="140"/>
        <v>2558564.12</v>
      </c>
      <c r="K803" s="20">
        <f t="shared" si="140"/>
        <v>2559</v>
      </c>
      <c r="L803" s="17">
        <f t="shared" si="134"/>
        <v>100</v>
      </c>
    </row>
    <row r="804" spans="1:12" ht="42" customHeight="1">
      <c r="A804" s="18" t="s">
        <v>465</v>
      </c>
      <c r="B804" s="12" t="s">
        <v>778</v>
      </c>
      <c r="C804" s="12" t="s">
        <v>78</v>
      </c>
      <c r="D804" s="12" t="s">
        <v>466</v>
      </c>
      <c r="E804" s="12" t="s">
        <v>1601</v>
      </c>
      <c r="F804" s="19" t="s">
        <v>805</v>
      </c>
      <c r="G804" s="19">
        <f t="shared" si="139"/>
        <v>2559000</v>
      </c>
      <c r="H804" s="20">
        <f t="shared" si="139"/>
        <v>2559</v>
      </c>
      <c r="I804" s="20" t="s">
        <v>807</v>
      </c>
      <c r="J804" s="20">
        <f t="shared" si="140"/>
        <v>2558564.12</v>
      </c>
      <c r="K804" s="20">
        <f t="shared" si="140"/>
        <v>2559</v>
      </c>
      <c r="L804" s="17">
        <f t="shared" si="134"/>
        <v>100</v>
      </c>
    </row>
    <row r="805" spans="1:12" ht="56.25" customHeight="1">
      <c r="A805" s="18" t="s">
        <v>1635</v>
      </c>
      <c r="B805" s="12" t="s">
        <v>778</v>
      </c>
      <c r="C805" s="12" t="s">
        <v>78</v>
      </c>
      <c r="D805" s="12" t="s">
        <v>466</v>
      </c>
      <c r="E805" s="12" t="s">
        <v>1636</v>
      </c>
      <c r="F805" s="21">
        <v>2559000</v>
      </c>
      <c r="G805" s="21">
        <f>F805</f>
        <v>2559000</v>
      </c>
      <c r="H805" s="22">
        <f>ROUND(G805/1000,0)</f>
        <v>2559</v>
      </c>
      <c r="I805" s="22">
        <v>2558564.12</v>
      </c>
      <c r="J805" s="22">
        <f>I805</f>
        <v>2558564.12</v>
      </c>
      <c r="K805" s="22">
        <f>ROUND(J805/1000,0)</f>
        <v>2559</v>
      </c>
      <c r="L805" s="17">
        <f t="shared" si="134"/>
        <v>100</v>
      </c>
    </row>
    <row r="806" spans="1:12" ht="56.25" customHeight="1">
      <c r="A806" s="18" t="s">
        <v>81</v>
      </c>
      <c r="B806" s="12" t="s">
        <v>778</v>
      </c>
      <c r="C806" s="12" t="s">
        <v>78</v>
      </c>
      <c r="D806" s="12" t="s">
        <v>82</v>
      </c>
      <c r="E806" s="12" t="s">
        <v>1601</v>
      </c>
      <c r="F806" s="19" t="s">
        <v>808</v>
      </c>
      <c r="G806" s="19">
        <f>G807+G814</f>
        <v>6303030</v>
      </c>
      <c r="H806" s="20">
        <f>H807+H814</f>
        <v>6303</v>
      </c>
      <c r="I806" s="20" t="s">
        <v>809</v>
      </c>
      <c r="J806" s="20">
        <f>J807+J814</f>
        <v>6302013.37</v>
      </c>
      <c r="K806" s="20">
        <f>K807+K814</f>
        <v>6302</v>
      </c>
      <c r="L806" s="17">
        <f t="shared" si="134"/>
        <v>99.98413453910835</v>
      </c>
    </row>
    <row r="807" spans="1:12" ht="96.75" customHeight="1">
      <c r="A807" s="18" t="s">
        <v>83</v>
      </c>
      <c r="B807" s="12" t="s">
        <v>778</v>
      </c>
      <c r="C807" s="12" t="s">
        <v>78</v>
      </c>
      <c r="D807" s="12" t="s">
        <v>84</v>
      </c>
      <c r="E807" s="12" t="s">
        <v>1601</v>
      </c>
      <c r="F807" s="19" t="s">
        <v>810</v>
      </c>
      <c r="G807" s="19">
        <f>G808+G810+G812</f>
        <v>6203030</v>
      </c>
      <c r="H807" s="20">
        <f>H808+H810+H812</f>
        <v>6203</v>
      </c>
      <c r="I807" s="20" t="s">
        <v>811</v>
      </c>
      <c r="J807" s="20">
        <f>J808+J810+J812</f>
        <v>6202514.37</v>
      </c>
      <c r="K807" s="20">
        <f>K808+K810+K812</f>
        <v>6203</v>
      </c>
      <c r="L807" s="17">
        <f t="shared" si="134"/>
        <v>100</v>
      </c>
    </row>
    <row r="808" spans="1:12" ht="138" customHeight="1">
      <c r="A808" s="18" t="s">
        <v>471</v>
      </c>
      <c r="B808" s="12" t="s">
        <v>778</v>
      </c>
      <c r="C808" s="12" t="s">
        <v>78</v>
      </c>
      <c r="D808" s="12" t="s">
        <v>472</v>
      </c>
      <c r="E808" s="12" t="s">
        <v>1601</v>
      </c>
      <c r="F808" s="19" t="s">
        <v>812</v>
      </c>
      <c r="G808" s="19">
        <f>G809</f>
        <v>157000</v>
      </c>
      <c r="H808" s="20">
        <f>H809</f>
        <v>157</v>
      </c>
      <c r="I808" s="20" t="s">
        <v>812</v>
      </c>
      <c r="J808" s="20">
        <f>J809</f>
        <v>157000</v>
      </c>
      <c r="K808" s="20">
        <f>K809</f>
        <v>157</v>
      </c>
      <c r="L808" s="17">
        <f t="shared" si="134"/>
        <v>100</v>
      </c>
    </row>
    <row r="809" spans="1:12" ht="56.25" customHeight="1">
      <c r="A809" s="18" t="s">
        <v>1635</v>
      </c>
      <c r="B809" s="12" t="s">
        <v>778</v>
      </c>
      <c r="C809" s="12" t="s">
        <v>78</v>
      </c>
      <c r="D809" s="12" t="s">
        <v>472</v>
      </c>
      <c r="E809" s="12" t="s">
        <v>1636</v>
      </c>
      <c r="F809" s="21">
        <v>157000</v>
      </c>
      <c r="G809" s="21">
        <f>F809</f>
        <v>157000</v>
      </c>
      <c r="H809" s="22">
        <f>ROUND(G809/1000,0)</f>
        <v>157</v>
      </c>
      <c r="I809" s="22">
        <v>157000</v>
      </c>
      <c r="J809" s="22">
        <f>I809</f>
        <v>157000</v>
      </c>
      <c r="K809" s="22">
        <f>ROUND(J809/1000,0)</f>
        <v>157</v>
      </c>
      <c r="L809" s="17">
        <f t="shared" si="134"/>
        <v>100</v>
      </c>
    </row>
    <row r="810" spans="1:12" ht="28.5" customHeight="1">
      <c r="A810" s="18" t="s">
        <v>1656</v>
      </c>
      <c r="B810" s="12" t="s">
        <v>778</v>
      </c>
      <c r="C810" s="12" t="s">
        <v>78</v>
      </c>
      <c r="D810" s="12" t="s">
        <v>590</v>
      </c>
      <c r="E810" s="12" t="s">
        <v>1601</v>
      </c>
      <c r="F810" s="19" t="s">
        <v>813</v>
      </c>
      <c r="G810" s="19">
        <f>G811</f>
        <v>1976030</v>
      </c>
      <c r="H810" s="20">
        <f>H811</f>
        <v>1976</v>
      </c>
      <c r="I810" s="20" t="s">
        <v>814</v>
      </c>
      <c r="J810" s="20">
        <f>J811</f>
        <v>1975526.15</v>
      </c>
      <c r="K810" s="20">
        <f>K811</f>
        <v>1976</v>
      </c>
      <c r="L810" s="17">
        <f t="shared" si="134"/>
        <v>100</v>
      </c>
    </row>
    <row r="811" spans="1:12" ht="56.25" customHeight="1">
      <c r="A811" s="18" t="s">
        <v>1635</v>
      </c>
      <c r="B811" s="12" t="s">
        <v>778</v>
      </c>
      <c r="C811" s="12" t="s">
        <v>78</v>
      </c>
      <c r="D811" s="12" t="s">
        <v>590</v>
      </c>
      <c r="E811" s="12" t="s">
        <v>1636</v>
      </c>
      <c r="F811" s="21">
        <v>1976030</v>
      </c>
      <c r="G811" s="21">
        <f>F811</f>
        <v>1976030</v>
      </c>
      <c r="H811" s="22">
        <f>ROUND(G811/1000,0)</f>
        <v>1976</v>
      </c>
      <c r="I811" s="22">
        <v>1975526.15</v>
      </c>
      <c r="J811" s="22">
        <f>I811</f>
        <v>1975526.15</v>
      </c>
      <c r="K811" s="22">
        <f>ROUND(J811/1000,0)</f>
        <v>1976</v>
      </c>
      <c r="L811" s="17">
        <f t="shared" si="134"/>
        <v>100</v>
      </c>
    </row>
    <row r="812" spans="1:12" ht="28.5" customHeight="1">
      <c r="A812" s="18" t="s">
        <v>85</v>
      </c>
      <c r="B812" s="12" t="s">
        <v>778</v>
      </c>
      <c r="C812" s="12" t="s">
        <v>78</v>
      </c>
      <c r="D812" s="12" t="s">
        <v>86</v>
      </c>
      <c r="E812" s="12" t="s">
        <v>1601</v>
      </c>
      <c r="F812" s="19" t="s">
        <v>815</v>
      </c>
      <c r="G812" s="19">
        <f>G813</f>
        <v>4070000</v>
      </c>
      <c r="H812" s="20">
        <f>H813</f>
        <v>4070</v>
      </c>
      <c r="I812" s="20" t="s">
        <v>816</v>
      </c>
      <c r="J812" s="20">
        <f>J813</f>
        <v>4069988.22</v>
      </c>
      <c r="K812" s="20">
        <f>K813</f>
        <v>4070</v>
      </c>
      <c r="L812" s="17">
        <f t="shared" si="134"/>
        <v>100</v>
      </c>
    </row>
    <row r="813" spans="1:12" ht="56.25" customHeight="1">
      <c r="A813" s="18" t="s">
        <v>6</v>
      </c>
      <c r="B813" s="12" t="s">
        <v>778</v>
      </c>
      <c r="C813" s="12" t="s">
        <v>78</v>
      </c>
      <c r="D813" s="12" t="s">
        <v>86</v>
      </c>
      <c r="E813" s="12" t="s">
        <v>7</v>
      </c>
      <c r="F813" s="21">
        <v>4070000</v>
      </c>
      <c r="G813" s="21">
        <f>F813</f>
        <v>4070000</v>
      </c>
      <c r="H813" s="22">
        <f>ROUND(G813/1000,0)</f>
        <v>4070</v>
      </c>
      <c r="I813" s="22">
        <v>4069988.22</v>
      </c>
      <c r="J813" s="22">
        <f>I813</f>
        <v>4069988.22</v>
      </c>
      <c r="K813" s="22">
        <f>ROUND(J813/1000,0)</f>
        <v>4070</v>
      </c>
      <c r="L813" s="17">
        <f t="shared" si="134"/>
        <v>100</v>
      </c>
    </row>
    <row r="814" spans="1:12" ht="138" customHeight="1">
      <c r="A814" s="18" t="s">
        <v>105</v>
      </c>
      <c r="B814" s="12" t="s">
        <v>778</v>
      </c>
      <c r="C814" s="12" t="s">
        <v>78</v>
      </c>
      <c r="D814" s="12" t="s">
        <v>106</v>
      </c>
      <c r="E814" s="12" t="s">
        <v>1601</v>
      </c>
      <c r="F814" s="19" t="s">
        <v>479</v>
      </c>
      <c r="G814" s="19">
        <f>G815</f>
        <v>100000</v>
      </c>
      <c r="H814" s="20">
        <f>H815</f>
        <v>100</v>
      </c>
      <c r="I814" s="20" t="s">
        <v>817</v>
      </c>
      <c r="J814" s="20">
        <f>J815</f>
        <v>99499</v>
      </c>
      <c r="K814" s="20">
        <f>K815</f>
        <v>99</v>
      </c>
      <c r="L814" s="17">
        <f t="shared" si="134"/>
        <v>99</v>
      </c>
    </row>
    <row r="815" spans="1:12" ht="28.5" customHeight="1">
      <c r="A815" s="18" t="s">
        <v>85</v>
      </c>
      <c r="B815" s="12" t="s">
        <v>778</v>
      </c>
      <c r="C815" s="12" t="s">
        <v>78</v>
      </c>
      <c r="D815" s="12" t="s">
        <v>109</v>
      </c>
      <c r="E815" s="12" t="s">
        <v>1601</v>
      </c>
      <c r="F815" s="19" t="s">
        <v>479</v>
      </c>
      <c r="G815" s="19">
        <f>G816</f>
        <v>100000</v>
      </c>
      <c r="H815" s="20">
        <f>H816</f>
        <v>100</v>
      </c>
      <c r="I815" s="20" t="s">
        <v>817</v>
      </c>
      <c r="J815" s="20">
        <f>J816</f>
        <v>99499</v>
      </c>
      <c r="K815" s="20">
        <f>K816</f>
        <v>99</v>
      </c>
      <c r="L815" s="17">
        <f t="shared" si="134"/>
        <v>99</v>
      </c>
    </row>
    <row r="816" spans="1:12" ht="56.25" customHeight="1">
      <c r="A816" s="18" t="s">
        <v>1635</v>
      </c>
      <c r="B816" s="12" t="s">
        <v>778</v>
      </c>
      <c r="C816" s="12" t="s">
        <v>78</v>
      </c>
      <c r="D816" s="12" t="s">
        <v>109</v>
      </c>
      <c r="E816" s="12" t="s">
        <v>1636</v>
      </c>
      <c r="F816" s="21">
        <v>100000</v>
      </c>
      <c r="G816" s="21">
        <f>F816</f>
        <v>100000</v>
      </c>
      <c r="H816" s="22">
        <f>ROUND(G816/1000,0)</f>
        <v>100</v>
      </c>
      <c r="I816" s="22">
        <v>99499</v>
      </c>
      <c r="J816" s="22">
        <f>I816</f>
        <v>99499</v>
      </c>
      <c r="K816" s="22">
        <f>ROUND(J816/1000,0)</f>
        <v>99</v>
      </c>
      <c r="L816" s="17">
        <f t="shared" si="134"/>
        <v>99</v>
      </c>
    </row>
    <row r="817" spans="1:12" ht="69.75" customHeight="1">
      <c r="A817" s="18" t="s">
        <v>481</v>
      </c>
      <c r="B817" s="12" t="s">
        <v>778</v>
      </c>
      <c r="C817" s="12" t="s">
        <v>78</v>
      </c>
      <c r="D817" s="12" t="s">
        <v>482</v>
      </c>
      <c r="E817" s="12" t="s">
        <v>1601</v>
      </c>
      <c r="F817" s="19" t="s">
        <v>818</v>
      </c>
      <c r="G817" s="19">
        <f>G818+G823</f>
        <v>46431693.4</v>
      </c>
      <c r="H817" s="20">
        <f>H818+H823</f>
        <v>46431</v>
      </c>
      <c r="I817" s="20" t="s">
        <v>819</v>
      </c>
      <c r="J817" s="20">
        <f>J818+J823</f>
        <v>46261136.74</v>
      </c>
      <c r="K817" s="20">
        <f>K818+K823</f>
        <v>46261</v>
      </c>
      <c r="L817" s="17">
        <f t="shared" si="134"/>
        <v>99.6338653055071</v>
      </c>
    </row>
    <row r="818" spans="1:12" ht="138" customHeight="1">
      <c r="A818" s="18" t="s">
        <v>484</v>
      </c>
      <c r="B818" s="12" t="s">
        <v>778</v>
      </c>
      <c r="C818" s="12" t="s">
        <v>78</v>
      </c>
      <c r="D818" s="12" t="s">
        <v>485</v>
      </c>
      <c r="E818" s="12" t="s">
        <v>1601</v>
      </c>
      <c r="F818" s="19" t="s">
        <v>820</v>
      </c>
      <c r="G818" s="19">
        <f>G819+G821</f>
        <v>44074293.4</v>
      </c>
      <c r="H818" s="20">
        <f>H819+H821</f>
        <v>44074</v>
      </c>
      <c r="I818" s="20" t="s">
        <v>821</v>
      </c>
      <c r="J818" s="20">
        <f>J819+J821</f>
        <v>43903772.78</v>
      </c>
      <c r="K818" s="20">
        <f>K819+K821</f>
        <v>43904</v>
      </c>
      <c r="L818" s="17">
        <f t="shared" si="134"/>
        <v>99.61428506602532</v>
      </c>
    </row>
    <row r="819" spans="1:12" ht="28.5" customHeight="1">
      <c r="A819" s="18" t="s">
        <v>486</v>
      </c>
      <c r="B819" s="12" t="s">
        <v>778</v>
      </c>
      <c r="C819" s="12" t="s">
        <v>78</v>
      </c>
      <c r="D819" s="12" t="s">
        <v>487</v>
      </c>
      <c r="E819" s="12" t="s">
        <v>1601</v>
      </c>
      <c r="F819" s="19" t="s">
        <v>822</v>
      </c>
      <c r="G819" s="19">
        <f>G820</f>
        <v>30440.4</v>
      </c>
      <c r="H819" s="20">
        <f>H820</f>
        <v>30</v>
      </c>
      <c r="I819" s="20" t="s">
        <v>823</v>
      </c>
      <c r="J819" s="20">
        <f>J820</f>
        <v>30438.7</v>
      </c>
      <c r="K819" s="20">
        <f>K820</f>
        <v>30</v>
      </c>
      <c r="L819" s="17">
        <f t="shared" si="134"/>
        <v>100</v>
      </c>
    </row>
    <row r="820" spans="1:12" ht="56.25" customHeight="1">
      <c r="A820" s="18" t="s">
        <v>1635</v>
      </c>
      <c r="B820" s="12" t="s">
        <v>778</v>
      </c>
      <c r="C820" s="12" t="s">
        <v>78</v>
      </c>
      <c r="D820" s="12" t="s">
        <v>487</v>
      </c>
      <c r="E820" s="12" t="s">
        <v>1636</v>
      </c>
      <c r="F820" s="21">
        <v>30440.4</v>
      </c>
      <c r="G820" s="21">
        <f>F820</f>
        <v>30440.4</v>
      </c>
      <c r="H820" s="22">
        <f>ROUND(G820/1000,0)</f>
        <v>30</v>
      </c>
      <c r="I820" s="22">
        <v>30438.7</v>
      </c>
      <c r="J820" s="22">
        <f>I820</f>
        <v>30438.7</v>
      </c>
      <c r="K820" s="22">
        <f>ROUND(J820/1000,0)</f>
        <v>30</v>
      </c>
      <c r="L820" s="17">
        <f t="shared" si="134"/>
        <v>100</v>
      </c>
    </row>
    <row r="821" spans="1:12" ht="28.5" customHeight="1">
      <c r="A821" s="18" t="s">
        <v>489</v>
      </c>
      <c r="B821" s="12" t="s">
        <v>778</v>
      </c>
      <c r="C821" s="12" t="s">
        <v>78</v>
      </c>
      <c r="D821" s="12" t="s">
        <v>490</v>
      </c>
      <c r="E821" s="12" t="s">
        <v>1601</v>
      </c>
      <c r="F821" s="19" t="s">
        <v>824</v>
      </c>
      <c r="G821" s="19">
        <f>G822</f>
        <v>44043853</v>
      </c>
      <c r="H821" s="20">
        <f>H822</f>
        <v>44044</v>
      </c>
      <c r="I821" s="20" t="s">
        <v>825</v>
      </c>
      <c r="J821" s="20">
        <f>J822</f>
        <v>43873334.08</v>
      </c>
      <c r="K821" s="20">
        <f>K822</f>
        <v>43874</v>
      </c>
      <c r="L821" s="17">
        <f t="shared" si="134"/>
        <v>99.61402234129507</v>
      </c>
    </row>
    <row r="822" spans="1:12" ht="56.25" customHeight="1">
      <c r="A822" s="18" t="s">
        <v>1635</v>
      </c>
      <c r="B822" s="12" t="s">
        <v>778</v>
      </c>
      <c r="C822" s="12" t="s">
        <v>78</v>
      </c>
      <c r="D822" s="12" t="s">
        <v>490</v>
      </c>
      <c r="E822" s="12" t="s">
        <v>1636</v>
      </c>
      <c r="F822" s="21">
        <v>44043853</v>
      </c>
      <c r="G822" s="21">
        <f>F822</f>
        <v>44043853</v>
      </c>
      <c r="H822" s="22">
        <f>ROUND(G822/1000,0)</f>
        <v>44044</v>
      </c>
      <c r="I822" s="22">
        <v>43873334.08</v>
      </c>
      <c r="J822" s="22">
        <f>I822</f>
        <v>43873334.08</v>
      </c>
      <c r="K822" s="22">
        <f>ROUND(J822/1000,0)+1</f>
        <v>43874</v>
      </c>
      <c r="L822" s="17">
        <f t="shared" si="134"/>
        <v>99.61402234129507</v>
      </c>
    </row>
    <row r="823" spans="1:12" ht="138" customHeight="1">
      <c r="A823" s="18" t="s">
        <v>665</v>
      </c>
      <c r="B823" s="12" t="s">
        <v>778</v>
      </c>
      <c r="C823" s="12" t="s">
        <v>78</v>
      </c>
      <c r="D823" s="12" t="s">
        <v>666</v>
      </c>
      <c r="E823" s="12" t="s">
        <v>1601</v>
      </c>
      <c r="F823" s="19" t="s">
        <v>826</v>
      </c>
      <c r="G823" s="19">
        <f>G824+G826</f>
        <v>2357400</v>
      </c>
      <c r="H823" s="20">
        <f>H824+H826</f>
        <v>2357</v>
      </c>
      <c r="I823" s="20" t="s">
        <v>827</v>
      </c>
      <c r="J823" s="20">
        <f>J824+J826</f>
        <v>2357363.96</v>
      </c>
      <c r="K823" s="20">
        <f>K824+K826</f>
        <v>2357</v>
      </c>
      <c r="L823" s="17">
        <f t="shared" si="134"/>
        <v>100</v>
      </c>
    </row>
    <row r="824" spans="1:12" ht="28.5" customHeight="1">
      <c r="A824" s="18" t="s">
        <v>669</v>
      </c>
      <c r="B824" s="12" t="s">
        <v>778</v>
      </c>
      <c r="C824" s="12" t="s">
        <v>78</v>
      </c>
      <c r="D824" s="12" t="s">
        <v>670</v>
      </c>
      <c r="E824" s="12" t="s">
        <v>1601</v>
      </c>
      <c r="F824" s="19" t="s">
        <v>828</v>
      </c>
      <c r="G824" s="19">
        <f>G825</f>
        <v>23.58</v>
      </c>
      <c r="H824" s="20">
        <f>H825</f>
        <v>0</v>
      </c>
      <c r="I824" s="20" t="s">
        <v>828</v>
      </c>
      <c r="J824" s="20">
        <f>J825</f>
        <v>23.58</v>
      </c>
      <c r="K824" s="20">
        <f>K825</f>
        <v>0</v>
      </c>
      <c r="L824" s="17" t="e">
        <f t="shared" si="134"/>
        <v>#DIV/0!</v>
      </c>
    </row>
    <row r="825" spans="1:12" ht="56.25" customHeight="1">
      <c r="A825" s="18" t="s">
        <v>1635</v>
      </c>
      <c r="B825" s="12" t="s">
        <v>778</v>
      </c>
      <c r="C825" s="12" t="s">
        <v>78</v>
      </c>
      <c r="D825" s="12" t="s">
        <v>670</v>
      </c>
      <c r="E825" s="12" t="s">
        <v>1636</v>
      </c>
      <c r="F825" s="21">
        <v>23.58</v>
      </c>
      <c r="G825" s="21">
        <f>F825</f>
        <v>23.58</v>
      </c>
      <c r="H825" s="22">
        <f>ROUND(G825/1000,0)</f>
        <v>0</v>
      </c>
      <c r="I825" s="22">
        <v>23.58</v>
      </c>
      <c r="J825" s="22">
        <f>I825</f>
        <v>23.58</v>
      </c>
      <c r="K825" s="22">
        <f>ROUND(J825/1000,0)</f>
        <v>0</v>
      </c>
      <c r="L825" s="17" t="e">
        <f t="shared" si="134"/>
        <v>#DIV/0!</v>
      </c>
    </row>
    <row r="826" spans="1:12" ht="28.5" customHeight="1">
      <c r="A826" s="18" t="s">
        <v>673</v>
      </c>
      <c r="B826" s="12" t="s">
        <v>778</v>
      </c>
      <c r="C826" s="12" t="s">
        <v>78</v>
      </c>
      <c r="D826" s="12" t="s">
        <v>674</v>
      </c>
      <c r="E826" s="12" t="s">
        <v>1601</v>
      </c>
      <c r="F826" s="19" t="s">
        <v>829</v>
      </c>
      <c r="G826" s="19">
        <f>G827</f>
        <v>2357376.42</v>
      </c>
      <c r="H826" s="20">
        <f>H827</f>
        <v>2357</v>
      </c>
      <c r="I826" s="20" t="s">
        <v>830</v>
      </c>
      <c r="J826" s="20">
        <f>J827</f>
        <v>2357340.38</v>
      </c>
      <c r="K826" s="20">
        <f>K827</f>
        <v>2357</v>
      </c>
      <c r="L826" s="17">
        <f t="shared" si="134"/>
        <v>100</v>
      </c>
    </row>
    <row r="827" spans="1:12" ht="56.25" customHeight="1">
      <c r="A827" s="18" t="s">
        <v>1635</v>
      </c>
      <c r="B827" s="12" t="s">
        <v>778</v>
      </c>
      <c r="C827" s="12" t="s">
        <v>78</v>
      </c>
      <c r="D827" s="12" t="s">
        <v>674</v>
      </c>
      <c r="E827" s="12" t="s">
        <v>1636</v>
      </c>
      <c r="F827" s="21">
        <v>2357376.42</v>
      </c>
      <c r="G827" s="21">
        <f>F827</f>
        <v>2357376.42</v>
      </c>
      <c r="H827" s="22">
        <f>ROUND(G827/1000,0)</f>
        <v>2357</v>
      </c>
      <c r="I827" s="22">
        <v>2357340.38</v>
      </c>
      <c r="J827" s="22">
        <f>I827</f>
        <v>2357340.38</v>
      </c>
      <c r="K827" s="22">
        <f>ROUND(J827/1000,0)</f>
        <v>2357</v>
      </c>
      <c r="L827" s="17">
        <f t="shared" si="134"/>
        <v>100</v>
      </c>
    </row>
    <row r="828" spans="1:12" ht="15" customHeight="1">
      <c r="A828" s="18" t="s">
        <v>303</v>
      </c>
      <c r="B828" s="12" t="s">
        <v>778</v>
      </c>
      <c r="C828" s="12" t="s">
        <v>304</v>
      </c>
      <c r="D828" s="12" t="s">
        <v>1601</v>
      </c>
      <c r="E828" s="12" t="s">
        <v>1601</v>
      </c>
      <c r="F828" s="19" t="s">
        <v>493</v>
      </c>
      <c r="G828" s="19">
        <f>G829+G833</f>
        <v>147000</v>
      </c>
      <c r="H828" s="20">
        <f>H829+H833</f>
        <v>147</v>
      </c>
      <c r="I828" s="20" t="s">
        <v>831</v>
      </c>
      <c r="J828" s="20">
        <f>J829+J833</f>
        <v>146352</v>
      </c>
      <c r="K828" s="20">
        <f>K829+K833</f>
        <v>146</v>
      </c>
      <c r="L828" s="17">
        <f t="shared" si="134"/>
        <v>99.31972789115646</v>
      </c>
    </row>
    <row r="829" spans="1:12" ht="56.25" customHeight="1">
      <c r="A829" s="18" t="s">
        <v>217</v>
      </c>
      <c r="B829" s="12" t="s">
        <v>778</v>
      </c>
      <c r="C829" s="12" t="s">
        <v>304</v>
      </c>
      <c r="D829" s="12" t="s">
        <v>218</v>
      </c>
      <c r="E829" s="12" t="s">
        <v>1601</v>
      </c>
      <c r="F829" s="19" t="s">
        <v>832</v>
      </c>
      <c r="G829" s="19">
        <f aca="true" t="shared" si="141" ref="G829:H831">G830</f>
        <v>102000</v>
      </c>
      <c r="H829" s="20">
        <f t="shared" si="141"/>
        <v>102</v>
      </c>
      <c r="I829" s="20" t="s">
        <v>833</v>
      </c>
      <c r="J829" s="20">
        <f aca="true" t="shared" si="142" ref="J829:K831">J830</f>
        <v>101462</v>
      </c>
      <c r="K829" s="20">
        <f t="shared" si="142"/>
        <v>101</v>
      </c>
      <c r="L829" s="17">
        <f t="shared" si="134"/>
        <v>99.01960784313727</v>
      </c>
    </row>
    <row r="830" spans="1:12" ht="83.25" customHeight="1">
      <c r="A830" s="18" t="s">
        <v>330</v>
      </c>
      <c r="B830" s="12" t="s">
        <v>778</v>
      </c>
      <c r="C830" s="12" t="s">
        <v>304</v>
      </c>
      <c r="D830" s="12" t="s">
        <v>331</v>
      </c>
      <c r="E830" s="12" t="s">
        <v>1601</v>
      </c>
      <c r="F830" s="19" t="s">
        <v>832</v>
      </c>
      <c r="G830" s="19">
        <f t="shared" si="141"/>
        <v>102000</v>
      </c>
      <c r="H830" s="20">
        <f t="shared" si="141"/>
        <v>102</v>
      </c>
      <c r="I830" s="20" t="s">
        <v>833</v>
      </c>
      <c r="J830" s="20">
        <f t="shared" si="142"/>
        <v>101462</v>
      </c>
      <c r="K830" s="20">
        <f t="shared" si="142"/>
        <v>101</v>
      </c>
      <c r="L830" s="17">
        <f t="shared" si="134"/>
        <v>99.01960784313727</v>
      </c>
    </row>
    <row r="831" spans="1:12" ht="28.5" customHeight="1">
      <c r="A831" s="18" t="s">
        <v>334</v>
      </c>
      <c r="B831" s="12" t="s">
        <v>778</v>
      </c>
      <c r="C831" s="12" t="s">
        <v>304</v>
      </c>
      <c r="D831" s="12" t="s">
        <v>335</v>
      </c>
      <c r="E831" s="12" t="s">
        <v>1601</v>
      </c>
      <c r="F831" s="19" t="s">
        <v>832</v>
      </c>
      <c r="G831" s="19">
        <f t="shared" si="141"/>
        <v>102000</v>
      </c>
      <c r="H831" s="20">
        <f t="shared" si="141"/>
        <v>102</v>
      </c>
      <c r="I831" s="20" t="s">
        <v>833</v>
      </c>
      <c r="J831" s="20">
        <f t="shared" si="142"/>
        <v>101462</v>
      </c>
      <c r="K831" s="20">
        <f t="shared" si="142"/>
        <v>101</v>
      </c>
      <c r="L831" s="17">
        <f t="shared" si="134"/>
        <v>99.01960784313727</v>
      </c>
    </row>
    <row r="832" spans="1:12" ht="56.25" customHeight="1">
      <c r="A832" s="18" t="s">
        <v>1635</v>
      </c>
      <c r="B832" s="12" t="s">
        <v>778</v>
      </c>
      <c r="C832" s="12" t="s">
        <v>304</v>
      </c>
      <c r="D832" s="12" t="s">
        <v>335</v>
      </c>
      <c r="E832" s="12" t="s">
        <v>1636</v>
      </c>
      <c r="F832" s="21">
        <v>102000</v>
      </c>
      <c r="G832" s="21">
        <f>F832</f>
        <v>102000</v>
      </c>
      <c r="H832" s="22">
        <f>ROUND(G832/1000,0)</f>
        <v>102</v>
      </c>
      <c r="I832" s="22">
        <v>101462</v>
      </c>
      <c r="J832" s="22">
        <f>I832</f>
        <v>101462</v>
      </c>
      <c r="K832" s="22">
        <f>ROUND(J832/1000,0)</f>
        <v>101</v>
      </c>
      <c r="L832" s="17">
        <f t="shared" si="134"/>
        <v>99.01960784313727</v>
      </c>
    </row>
    <row r="833" spans="1:12" ht="56.25" customHeight="1">
      <c r="A833" s="18" t="s">
        <v>12</v>
      </c>
      <c r="B833" s="12" t="s">
        <v>778</v>
      </c>
      <c r="C833" s="12" t="s">
        <v>304</v>
      </c>
      <c r="D833" s="12" t="s">
        <v>13</v>
      </c>
      <c r="E833" s="12" t="s">
        <v>1601</v>
      </c>
      <c r="F833" s="19" t="s">
        <v>834</v>
      </c>
      <c r="G833" s="19">
        <f aca="true" t="shared" si="143" ref="G833:H835">G834</f>
        <v>45000</v>
      </c>
      <c r="H833" s="20">
        <f t="shared" si="143"/>
        <v>45</v>
      </c>
      <c r="I833" s="20" t="s">
        <v>835</v>
      </c>
      <c r="J833" s="20">
        <f aca="true" t="shared" si="144" ref="J833:K835">J834</f>
        <v>44890</v>
      </c>
      <c r="K833" s="20">
        <f t="shared" si="144"/>
        <v>45</v>
      </c>
      <c r="L833" s="17">
        <f t="shared" si="134"/>
        <v>100</v>
      </c>
    </row>
    <row r="834" spans="1:12" ht="83.25" customHeight="1">
      <c r="A834" s="18" t="s">
        <v>146</v>
      </c>
      <c r="B834" s="12" t="s">
        <v>778</v>
      </c>
      <c r="C834" s="12" t="s">
        <v>304</v>
      </c>
      <c r="D834" s="12" t="s">
        <v>147</v>
      </c>
      <c r="E834" s="12" t="s">
        <v>1601</v>
      </c>
      <c r="F834" s="19" t="s">
        <v>834</v>
      </c>
      <c r="G834" s="19">
        <f t="shared" si="143"/>
        <v>45000</v>
      </c>
      <c r="H834" s="20">
        <f t="shared" si="143"/>
        <v>45</v>
      </c>
      <c r="I834" s="20" t="s">
        <v>835</v>
      </c>
      <c r="J834" s="20">
        <f t="shared" si="144"/>
        <v>44890</v>
      </c>
      <c r="K834" s="20">
        <f t="shared" si="144"/>
        <v>45</v>
      </c>
      <c r="L834" s="17">
        <f t="shared" si="134"/>
        <v>100</v>
      </c>
    </row>
    <row r="835" spans="1:12" ht="28.5" customHeight="1">
      <c r="A835" s="18" t="s">
        <v>148</v>
      </c>
      <c r="B835" s="12" t="s">
        <v>778</v>
      </c>
      <c r="C835" s="12" t="s">
        <v>304</v>
      </c>
      <c r="D835" s="12" t="s">
        <v>149</v>
      </c>
      <c r="E835" s="12" t="s">
        <v>1601</v>
      </c>
      <c r="F835" s="19" t="s">
        <v>834</v>
      </c>
      <c r="G835" s="19">
        <f t="shared" si="143"/>
        <v>45000</v>
      </c>
      <c r="H835" s="20">
        <f t="shared" si="143"/>
        <v>45</v>
      </c>
      <c r="I835" s="20" t="s">
        <v>835</v>
      </c>
      <c r="J835" s="20">
        <f t="shared" si="144"/>
        <v>44890</v>
      </c>
      <c r="K835" s="20">
        <f t="shared" si="144"/>
        <v>45</v>
      </c>
      <c r="L835" s="17">
        <f t="shared" si="134"/>
        <v>100</v>
      </c>
    </row>
    <row r="836" spans="1:12" ht="56.25" customHeight="1">
      <c r="A836" s="18" t="s">
        <v>1635</v>
      </c>
      <c r="B836" s="12" t="s">
        <v>778</v>
      </c>
      <c r="C836" s="12" t="s">
        <v>304</v>
      </c>
      <c r="D836" s="12" t="s">
        <v>149</v>
      </c>
      <c r="E836" s="12" t="s">
        <v>1636</v>
      </c>
      <c r="F836" s="21">
        <v>45000</v>
      </c>
      <c r="G836" s="21">
        <f>F836</f>
        <v>45000</v>
      </c>
      <c r="H836" s="22">
        <f>ROUND(G836/1000,0)</f>
        <v>45</v>
      </c>
      <c r="I836" s="22">
        <v>44890</v>
      </c>
      <c r="J836" s="22">
        <f>I836</f>
        <v>44890</v>
      </c>
      <c r="K836" s="22">
        <f>ROUND(J836/1000,0)</f>
        <v>45</v>
      </c>
      <c r="L836" s="17">
        <f t="shared" si="134"/>
        <v>100</v>
      </c>
    </row>
    <row r="837" spans="1:12" ht="15" customHeight="1">
      <c r="A837" s="18" t="s">
        <v>141</v>
      </c>
      <c r="B837" s="12" t="s">
        <v>778</v>
      </c>
      <c r="C837" s="12" t="s">
        <v>142</v>
      </c>
      <c r="D837" s="12" t="s">
        <v>1601</v>
      </c>
      <c r="E837" s="12" t="s">
        <v>1601</v>
      </c>
      <c r="F837" s="19" t="s">
        <v>836</v>
      </c>
      <c r="G837" s="19">
        <f aca="true" t="shared" si="145" ref="G837:H839">G838</f>
        <v>928800</v>
      </c>
      <c r="H837" s="20">
        <f t="shared" si="145"/>
        <v>929</v>
      </c>
      <c r="I837" s="20" t="s">
        <v>837</v>
      </c>
      <c r="J837" s="20">
        <f aca="true" t="shared" si="146" ref="J837:K839">J838</f>
        <v>926158.46</v>
      </c>
      <c r="K837" s="20">
        <f t="shared" si="146"/>
        <v>926</v>
      </c>
      <c r="L837" s="17">
        <f t="shared" si="134"/>
        <v>99.67707212055974</v>
      </c>
    </row>
    <row r="838" spans="1:12" ht="42" customHeight="1">
      <c r="A838" s="18" t="s">
        <v>118</v>
      </c>
      <c r="B838" s="12" t="s">
        <v>778</v>
      </c>
      <c r="C838" s="12" t="s">
        <v>142</v>
      </c>
      <c r="D838" s="12" t="s">
        <v>119</v>
      </c>
      <c r="E838" s="12" t="s">
        <v>1601</v>
      </c>
      <c r="F838" s="19" t="s">
        <v>836</v>
      </c>
      <c r="G838" s="19">
        <f t="shared" si="145"/>
        <v>928800</v>
      </c>
      <c r="H838" s="20">
        <f t="shared" si="145"/>
        <v>929</v>
      </c>
      <c r="I838" s="20" t="s">
        <v>837</v>
      </c>
      <c r="J838" s="20">
        <f t="shared" si="146"/>
        <v>926158.46</v>
      </c>
      <c r="K838" s="20">
        <f t="shared" si="146"/>
        <v>926</v>
      </c>
      <c r="L838" s="17">
        <f aca="true" t="shared" si="147" ref="L838:L901">K838/H838*100</f>
        <v>99.67707212055974</v>
      </c>
    </row>
    <row r="839" spans="1:12" ht="69.75" customHeight="1">
      <c r="A839" s="18" t="s">
        <v>120</v>
      </c>
      <c r="B839" s="12" t="s">
        <v>778</v>
      </c>
      <c r="C839" s="12" t="s">
        <v>142</v>
      </c>
      <c r="D839" s="12" t="s">
        <v>121</v>
      </c>
      <c r="E839" s="12" t="s">
        <v>1601</v>
      </c>
      <c r="F839" s="19" t="s">
        <v>836</v>
      </c>
      <c r="G839" s="19">
        <f t="shared" si="145"/>
        <v>928800</v>
      </c>
      <c r="H839" s="20">
        <f t="shared" si="145"/>
        <v>929</v>
      </c>
      <c r="I839" s="20" t="s">
        <v>837</v>
      </c>
      <c r="J839" s="20">
        <f t="shared" si="146"/>
        <v>926158.46</v>
      </c>
      <c r="K839" s="20">
        <f t="shared" si="146"/>
        <v>926</v>
      </c>
      <c r="L839" s="17">
        <f t="shared" si="147"/>
        <v>99.67707212055974</v>
      </c>
    </row>
    <row r="840" spans="1:12" ht="15" customHeight="1">
      <c r="A840" s="18" t="s">
        <v>169</v>
      </c>
      <c r="B840" s="12" t="s">
        <v>778</v>
      </c>
      <c r="C840" s="12" t="s">
        <v>142</v>
      </c>
      <c r="D840" s="12" t="s">
        <v>170</v>
      </c>
      <c r="E840" s="12" t="s">
        <v>1601</v>
      </c>
      <c r="F840" s="19" t="s">
        <v>836</v>
      </c>
      <c r="G840" s="19">
        <f>G842+G841</f>
        <v>928800</v>
      </c>
      <c r="H840" s="20">
        <f>H842+H841</f>
        <v>929</v>
      </c>
      <c r="I840" s="20" t="s">
        <v>837</v>
      </c>
      <c r="J840" s="20">
        <f>J842+J841</f>
        <v>926158.46</v>
      </c>
      <c r="K840" s="20">
        <f>K842+K841</f>
        <v>926</v>
      </c>
      <c r="L840" s="17">
        <f t="shared" si="147"/>
        <v>99.67707212055974</v>
      </c>
    </row>
    <row r="841" spans="1:12" ht="56.25" customHeight="1">
      <c r="A841" s="18" t="s">
        <v>1635</v>
      </c>
      <c r="B841" s="12" t="s">
        <v>778</v>
      </c>
      <c r="C841" s="12" t="s">
        <v>142</v>
      </c>
      <c r="D841" s="12" t="s">
        <v>170</v>
      </c>
      <c r="E841" s="12" t="s">
        <v>1636</v>
      </c>
      <c r="F841" s="21">
        <v>207000</v>
      </c>
      <c r="G841" s="21">
        <f>F841</f>
        <v>207000</v>
      </c>
      <c r="H841" s="22">
        <f>ROUND(G841/1000,0)</f>
        <v>207</v>
      </c>
      <c r="I841" s="22">
        <v>204358.46</v>
      </c>
      <c r="J841" s="22">
        <f>I841</f>
        <v>204358.46</v>
      </c>
      <c r="K841" s="22">
        <f>ROUND(J841/1000,0)</f>
        <v>204</v>
      </c>
      <c r="L841" s="17">
        <f t="shared" si="147"/>
        <v>98.55072463768117</v>
      </c>
    </row>
    <row r="842" spans="1:12" ht="56.25" customHeight="1">
      <c r="A842" s="18" t="s">
        <v>6</v>
      </c>
      <c r="B842" s="12" t="s">
        <v>778</v>
      </c>
      <c r="C842" s="12" t="s">
        <v>142</v>
      </c>
      <c r="D842" s="12" t="s">
        <v>170</v>
      </c>
      <c r="E842" s="12" t="s">
        <v>7</v>
      </c>
      <c r="F842" s="21">
        <v>721800</v>
      </c>
      <c r="G842" s="21">
        <f>F842</f>
        <v>721800</v>
      </c>
      <c r="H842" s="22">
        <f>ROUND(G842/1000,0)</f>
        <v>722</v>
      </c>
      <c r="I842" s="22">
        <v>721800</v>
      </c>
      <c r="J842" s="22">
        <f>I842</f>
        <v>721800</v>
      </c>
      <c r="K842" s="22">
        <f>ROUND(J842/1000,0)</f>
        <v>722</v>
      </c>
      <c r="L842" s="17">
        <f t="shared" si="147"/>
        <v>100</v>
      </c>
    </row>
    <row r="843" spans="1:12" ht="28.5" customHeight="1">
      <c r="A843" s="18" t="s">
        <v>355</v>
      </c>
      <c r="B843" s="12" t="s">
        <v>778</v>
      </c>
      <c r="C843" s="12" t="s">
        <v>356</v>
      </c>
      <c r="D843" s="12" t="s">
        <v>1601</v>
      </c>
      <c r="E843" s="12" t="s">
        <v>1601</v>
      </c>
      <c r="F843" s="19" t="s">
        <v>838</v>
      </c>
      <c r="G843" s="19">
        <f>G844</f>
        <v>28058060</v>
      </c>
      <c r="H843" s="20">
        <f>H844</f>
        <v>28058</v>
      </c>
      <c r="I843" s="20" t="s">
        <v>839</v>
      </c>
      <c r="J843" s="20">
        <f>J844</f>
        <v>27946650.08</v>
      </c>
      <c r="K843" s="20">
        <f>K844</f>
        <v>27947</v>
      </c>
      <c r="L843" s="17">
        <f t="shared" si="147"/>
        <v>99.60439090455485</v>
      </c>
    </row>
    <row r="844" spans="1:12" ht="56.25" customHeight="1">
      <c r="A844" s="18" t="s">
        <v>217</v>
      </c>
      <c r="B844" s="12" t="s">
        <v>778</v>
      </c>
      <c r="C844" s="12" t="s">
        <v>356</v>
      </c>
      <c r="D844" s="12" t="s">
        <v>218</v>
      </c>
      <c r="E844" s="12" t="s">
        <v>1601</v>
      </c>
      <c r="F844" s="19" t="s">
        <v>838</v>
      </c>
      <c r="G844" s="19">
        <f>G845</f>
        <v>28058060</v>
      </c>
      <c r="H844" s="20">
        <f>H845</f>
        <v>28058</v>
      </c>
      <c r="I844" s="20" t="s">
        <v>839</v>
      </c>
      <c r="J844" s="20">
        <f>J845</f>
        <v>27946650.08</v>
      </c>
      <c r="K844" s="20">
        <f>K845</f>
        <v>27947</v>
      </c>
      <c r="L844" s="17">
        <f t="shared" si="147"/>
        <v>99.60439090455485</v>
      </c>
    </row>
    <row r="845" spans="1:12" ht="111" customHeight="1">
      <c r="A845" s="18" t="s">
        <v>502</v>
      </c>
      <c r="B845" s="12" t="s">
        <v>778</v>
      </c>
      <c r="C845" s="12" t="s">
        <v>356</v>
      </c>
      <c r="D845" s="12" t="s">
        <v>503</v>
      </c>
      <c r="E845" s="12" t="s">
        <v>1601</v>
      </c>
      <c r="F845" s="19" t="s">
        <v>838</v>
      </c>
      <c r="G845" s="19">
        <f>G846+G848+G850+G852</f>
        <v>28058060</v>
      </c>
      <c r="H845" s="20">
        <f>H846+H848+H850+H852</f>
        <v>28058</v>
      </c>
      <c r="I845" s="20" t="s">
        <v>839</v>
      </c>
      <c r="J845" s="20">
        <f>J846+J848+J850+J852</f>
        <v>27946650.08</v>
      </c>
      <c r="K845" s="20">
        <f>K846+K848+K850+K852</f>
        <v>27947</v>
      </c>
      <c r="L845" s="17">
        <f t="shared" si="147"/>
        <v>99.60439090455485</v>
      </c>
    </row>
    <row r="846" spans="1:12" ht="69.75" customHeight="1">
      <c r="A846" s="18" t="s">
        <v>504</v>
      </c>
      <c r="B846" s="12" t="s">
        <v>778</v>
      </c>
      <c r="C846" s="12" t="s">
        <v>356</v>
      </c>
      <c r="D846" s="12" t="s">
        <v>505</v>
      </c>
      <c r="E846" s="12" t="s">
        <v>1601</v>
      </c>
      <c r="F846" s="19" t="s">
        <v>840</v>
      </c>
      <c r="G846" s="19">
        <f>G847</f>
        <v>1322200</v>
      </c>
      <c r="H846" s="20">
        <f>H847</f>
        <v>1322</v>
      </c>
      <c r="I846" s="20" t="s">
        <v>841</v>
      </c>
      <c r="J846" s="20">
        <f>J847</f>
        <v>1210815.29</v>
      </c>
      <c r="K846" s="20">
        <f>K847</f>
        <v>1211</v>
      </c>
      <c r="L846" s="17">
        <f t="shared" si="147"/>
        <v>91.6036308623298</v>
      </c>
    </row>
    <row r="847" spans="1:12" ht="28.5" customHeight="1">
      <c r="A847" s="18" t="s">
        <v>1658</v>
      </c>
      <c r="B847" s="12" t="s">
        <v>778</v>
      </c>
      <c r="C847" s="12" t="s">
        <v>356</v>
      </c>
      <c r="D847" s="12" t="s">
        <v>505</v>
      </c>
      <c r="E847" s="12" t="s">
        <v>1659</v>
      </c>
      <c r="F847" s="21">
        <v>1322200</v>
      </c>
      <c r="G847" s="21">
        <f>F847</f>
        <v>1322200</v>
      </c>
      <c r="H847" s="22">
        <f>ROUND(G847/1000,0)</f>
        <v>1322</v>
      </c>
      <c r="I847" s="22">
        <v>1210815.29</v>
      </c>
      <c r="J847" s="22">
        <f>I847</f>
        <v>1210815.29</v>
      </c>
      <c r="K847" s="22">
        <f>ROUND(J847/1000,0)</f>
        <v>1211</v>
      </c>
      <c r="L847" s="17">
        <f t="shared" si="147"/>
        <v>91.6036308623298</v>
      </c>
    </row>
    <row r="848" spans="1:12" ht="42" customHeight="1">
      <c r="A848" s="18" t="s">
        <v>508</v>
      </c>
      <c r="B848" s="12" t="s">
        <v>778</v>
      </c>
      <c r="C848" s="12" t="s">
        <v>356</v>
      </c>
      <c r="D848" s="12" t="s">
        <v>509</v>
      </c>
      <c r="E848" s="12" t="s">
        <v>1601</v>
      </c>
      <c r="F848" s="19" t="s">
        <v>842</v>
      </c>
      <c r="G848" s="19">
        <f>G849</f>
        <v>3612790</v>
      </c>
      <c r="H848" s="20">
        <f>H849</f>
        <v>3613</v>
      </c>
      <c r="I848" s="20" t="s">
        <v>843</v>
      </c>
      <c r="J848" s="20">
        <f>J849</f>
        <v>3612783</v>
      </c>
      <c r="K848" s="20">
        <f>K849</f>
        <v>3613</v>
      </c>
      <c r="L848" s="17">
        <f t="shared" si="147"/>
        <v>100</v>
      </c>
    </row>
    <row r="849" spans="1:12" ht="28.5" customHeight="1">
      <c r="A849" s="18" t="s">
        <v>1658</v>
      </c>
      <c r="B849" s="12" t="s">
        <v>778</v>
      </c>
      <c r="C849" s="12" t="s">
        <v>356</v>
      </c>
      <c r="D849" s="12" t="s">
        <v>509</v>
      </c>
      <c r="E849" s="12" t="s">
        <v>1659</v>
      </c>
      <c r="F849" s="21">
        <v>3612790</v>
      </c>
      <c r="G849" s="21">
        <f>F849</f>
        <v>3612790</v>
      </c>
      <c r="H849" s="22">
        <f>ROUND(G849/1000,0)</f>
        <v>3613</v>
      </c>
      <c r="I849" s="22">
        <v>3612783</v>
      </c>
      <c r="J849" s="22">
        <f>I849</f>
        <v>3612783</v>
      </c>
      <c r="K849" s="22">
        <f>ROUND(J849/1000,0)</f>
        <v>3613</v>
      </c>
      <c r="L849" s="17">
        <f t="shared" si="147"/>
        <v>100</v>
      </c>
    </row>
    <row r="850" spans="1:12" ht="56.25" customHeight="1">
      <c r="A850" s="18" t="s">
        <v>512</v>
      </c>
      <c r="B850" s="12" t="s">
        <v>778</v>
      </c>
      <c r="C850" s="12" t="s">
        <v>356</v>
      </c>
      <c r="D850" s="12" t="s">
        <v>513</v>
      </c>
      <c r="E850" s="12" t="s">
        <v>1601</v>
      </c>
      <c r="F850" s="19" t="s">
        <v>844</v>
      </c>
      <c r="G850" s="19">
        <f>G851</f>
        <v>4134340</v>
      </c>
      <c r="H850" s="20">
        <f>H851</f>
        <v>4134</v>
      </c>
      <c r="I850" s="20" t="s">
        <v>845</v>
      </c>
      <c r="J850" s="20">
        <f>J851</f>
        <v>4134334.65</v>
      </c>
      <c r="K850" s="20">
        <f>K851</f>
        <v>4134</v>
      </c>
      <c r="L850" s="17">
        <f t="shared" si="147"/>
        <v>100</v>
      </c>
    </row>
    <row r="851" spans="1:12" ht="28.5" customHeight="1">
      <c r="A851" s="18" t="s">
        <v>1658</v>
      </c>
      <c r="B851" s="12" t="s">
        <v>778</v>
      </c>
      <c r="C851" s="12" t="s">
        <v>356</v>
      </c>
      <c r="D851" s="12" t="s">
        <v>513</v>
      </c>
      <c r="E851" s="12" t="s">
        <v>1659</v>
      </c>
      <c r="F851" s="21">
        <v>4134340</v>
      </c>
      <c r="G851" s="21">
        <f>F851</f>
        <v>4134340</v>
      </c>
      <c r="H851" s="22">
        <f>ROUND(G851/1000,0)</f>
        <v>4134</v>
      </c>
      <c r="I851" s="22">
        <v>4134334.65</v>
      </c>
      <c r="J851" s="22">
        <f>I851</f>
        <v>4134334.65</v>
      </c>
      <c r="K851" s="22">
        <f>ROUND(J851/1000,0)</f>
        <v>4134</v>
      </c>
      <c r="L851" s="17">
        <f t="shared" si="147"/>
        <v>100</v>
      </c>
    </row>
    <row r="852" spans="1:12" ht="42" customHeight="1">
      <c r="A852" s="18" t="s">
        <v>516</v>
      </c>
      <c r="B852" s="12" t="s">
        <v>778</v>
      </c>
      <c r="C852" s="12" t="s">
        <v>356</v>
      </c>
      <c r="D852" s="12" t="s">
        <v>517</v>
      </c>
      <c r="E852" s="12" t="s">
        <v>1601</v>
      </c>
      <c r="F852" s="19" t="s">
        <v>846</v>
      </c>
      <c r="G852" s="19">
        <f>G853</f>
        <v>18988730</v>
      </c>
      <c r="H852" s="20">
        <f>H853</f>
        <v>18989</v>
      </c>
      <c r="I852" s="20" t="s">
        <v>847</v>
      </c>
      <c r="J852" s="20">
        <f>J853</f>
        <v>18988717.14</v>
      </c>
      <c r="K852" s="20">
        <f>K853</f>
        <v>18989</v>
      </c>
      <c r="L852" s="17">
        <f t="shared" si="147"/>
        <v>100</v>
      </c>
    </row>
    <row r="853" spans="1:12" ht="28.5" customHeight="1">
      <c r="A853" s="18" t="s">
        <v>1658</v>
      </c>
      <c r="B853" s="12" t="s">
        <v>778</v>
      </c>
      <c r="C853" s="12" t="s">
        <v>356</v>
      </c>
      <c r="D853" s="12" t="s">
        <v>517</v>
      </c>
      <c r="E853" s="12" t="s">
        <v>1659</v>
      </c>
      <c r="F853" s="21">
        <v>18988730</v>
      </c>
      <c r="G853" s="21">
        <f>F853</f>
        <v>18988730</v>
      </c>
      <c r="H853" s="22">
        <f>ROUND(G853/1000,0)</f>
        <v>18989</v>
      </c>
      <c r="I853" s="22">
        <v>18988717.14</v>
      </c>
      <c r="J853" s="22">
        <f>I853</f>
        <v>18988717.14</v>
      </c>
      <c r="K853" s="22">
        <f>ROUND(J853/1000,0)</f>
        <v>18989</v>
      </c>
      <c r="L853" s="17">
        <f t="shared" si="147"/>
        <v>100</v>
      </c>
    </row>
    <row r="854" spans="1:12" ht="15" customHeight="1">
      <c r="A854" s="18" t="s">
        <v>520</v>
      </c>
      <c r="B854" s="12" t="s">
        <v>778</v>
      </c>
      <c r="C854" s="12" t="s">
        <v>521</v>
      </c>
      <c r="D854" s="12" t="s">
        <v>1601</v>
      </c>
      <c r="E854" s="12" t="s">
        <v>1601</v>
      </c>
      <c r="F854" s="19" t="s">
        <v>848</v>
      </c>
      <c r="G854" s="19">
        <f aca="true" t="shared" si="148" ref="G854:H857">G855</f>
        <v>143000</v>
      </c>
      <c r="H854" s="20">
        <f t="shared" si="148"/>
        <v>143</v>
      </c>
      <c r="I854" s="20" t="s">
        <v>849</v>
      </c>
      <c r="J854" s="20">
        <f aca="true" t="shared" si="149" ref="J854:K857">J855</f>
        <v>140926.9</v>
      </c>
      <c r="K854" s="20">
        <f t="shared" si="149"/>
        <v>141</v>
      </c>
      <c r="L854" s="17">
        <f t="shared" si="147"/>
        <v>98.6013986013986</v>
      </c>
    </row>
    <row r="855" spans="1:12" ht="56.25" customHeight="1">
      <c r="A855" s="18" t="s">
        <v>523</v>
      </c>
      <c r="B855" s="12" t="s">
        <v>778</v>
      </c>
      <c r="C855" s="12" t="s">
        <v>521</v>
      </c>
      <c r="D855" s="12" t="s">
        <v>524</v>
      </c>
      <c r="E855" s="12" t="s">
        <v>1601</v>
      </c>
      <c r="F855" s="19" t="s">
        <v>848</v>
      </c>
      <c r="G855" s="19">
        <f t="shared" si="148"/>
        <v>143000</v>
      </c>
      <c r="H855" s="20">
        <f t="shared" si="148"/>
        <v>143</v>
      </c>
      <c r="I855" s="20" t="s">
        <v>849</v>
      </c>
      <c r="J855" s="20">
        <f t="shared" si="149"/>
        <v>140926.9</v>
      </c>
      <c r="K855" s="20">
        <f t="shared" si="149"/>
        <v>141</v>
      </c>
      <c r="L855" s="17">
        <f t="shared" si="147"/>
        <v>98.6013986013986</v>
      </c>
    </row>
    <row r="856" spans="1:12" ht="111" customHeight="1">
      <c r="A856" s="18" t="s">
        <v>525</v>
      </c>
      <c r="B856" s="12" t="s">
        <v>778</v>
      </c>
      <c r="C856" s="12" t="s">
        <v>521</v>
      </c>
      <c r="D856" s="12" t="s">
        <v>526</v>
      </c>
      <c r="E856" s="12" t="s">
        <v>1601</v>
      </c>
      <c r="F856" s="19" t="s">
        <v>848</v>
      </c>
      <c r="G856" s="19">
        <f t="shared" si="148"/>
        <v>143000</v>
      </c>
      <c r="H856" s="20">
        <f t="shared" si="148"/>
        <v>143</v>
      </c>
      <c r="I856" s="20" t="s">
        <v>849</v>
      </c>
      <c r="J856" s="20">
        <f t="shared" si="149"/>
        <v>140926.9</v>
      </c>
      <c r="K856" s="20">
        <f t="shared" si="149"/>
        <v>141</v>
      </c>
      <c r="L856" s="17">
        <f t="shared" si="147"/>
        <v>98.6013986013986</v>
      </c>
    </row>
    <row r="857" spans="1:12" ht="28.5" customHeight="1">
      <c r="A857" s="18" t="s">
        <v>527</v>
      </c>
      <c r="B857" s="12" t="s">
        <v>778</v>
      </c>
      <c r="C857" s="12" t="s">
        <v>521</v>
      </c>
      <c r="D857" s="12" t="s">
        <v>528</v>
      </c>
      <c r="E857" s="12" t="s">
        <v>1601</v>
      </c>
      <c r="F857" s="19" t="s">
        <v>848</v>
      </c>
      <c r="G857" s="19">
        <f t="shared" si="148"/>
        <v>143000</v>
      </c>
      <c r="H857" s="20">
        <f t="shared" si="148"/>
        <v>143</v>
      </c>
      <c r="I857" s="20" t="s">
        <v>849</v>
      </c>
      <c r="J857" s="20">
        <f t="shared" si="149"/>
        <v>140926.9</v>
      </c>
      <c r="K857" s="20">
        <f t="shared" si="149"/>
        <v>141</v>
      </c>
      <c r="L857" s="17">
        <f t="shared" si="147"/>
        <v>98.6013986013986</v>
      </c>
    </row>
    <row r="858" spans="1:12" ht="56.25" customHeight="1">
      <c r="A858" s="18" t="s">
        <v>1635</v>
      </c>
      <c r="B858" s="12" t="s">
        <v>778</v>
      </c>
      <c r="C858" s="12" t="s">
        <v>521</v>
      </c>
      <c r="D858" s="12" t="s">
        <v>528</v>
      </c>
      <c r="E858" s="12" t="s">
        <v>1636</v>
      </c>
      <c r="F858" s="21">
        <v>143000</v>
      </c>
      <c r="G858" s="21">
        <f>F858</f>
        <v>143000</v>
      </c>
      <c r="H858" s="22">
        <f>ROUND(G858/1000,0)</f>
        <v>143</v>
      </c>
      <c r="I858" s="22">
        <v>140926.9</v>
      </c>
      <c r="J858" s="22">
        <f>I858</f>
        <v>140926.9</v>
      </c>
      <c r="K858" s="22">
        <f>ROUND(J858/1000,0)</f>
        <v>141</v>
      </c>
      <c r="L858" s="17">
        <f t="shared" si="147"/>
        <v>98.6013986013986</v>
      </c>
    </row>
    <row r="859" spans="1:12" ht="42" customHeight="1">
      <c r="A859" s="13" t="s">
        <v>850</v>
      </c>
      <c r="B859" s="14" t="s">
        <v>851</v>
      </c>
      <c r="C859" s="14" t="s">
        <v>1601</v>
      </c>
      <c r="D859" s="14" t="s">
        <v>1601</v>
      </c>
      <c r="E859" s="14" t="s">
        <v>1601</v>
      </c>
      <c r="F859" s="15" t="s">
        <v>852</v>
      </c>
      <c r="G859" s="15">
        <f>G860+G867+G883+G888+G898+G903+G929+G938+G945+G958</f>
        <v>299280900.3</v>
      </c>
      <c r="H859" s="16">
        <f>H860+H867+H883+H888+H898+H903+H929+H938+H945+H958</f>
        <v>299281</v>
      </c>
      <c r="I859" s="16" t="s">
        <v>853</v>
      </c>
      <c r="J859" s="16">
        <f>J860+J867+J883+J888+J898+J903+J929+J938+J945+J958</f>
        <v>294844134.38</v>
      </c>
      <c r="K859" s="16">
        <f>K860+K867+K883+K888+K898+K903+K929+K938+K945+K958</f>
        <v>294844</v>
      </c>
      <c r="L859" s="24">
        <f t="shared" si="147"/>
        <v>98.51744681419802</v>
      </c>
    </row>
    <row r="860" spans="1:12" ht="111" customHeight="1">
      <c r="A860" s="18" t="s">
        <v>1674</v>
      </c>
      <c r="B860" s="12" t="s">
        <v>851</v>
      </c>
      <c r="C860" s="12" t="s">
        <v>1675</v>
      </c>
      <c r="D860" s="12" t="s">
        <v>1601</v>
      </c>
      <c r="E860" s="12" t="s">
        <v>1601</v>
      </c>
      <c r="F860" s="19" t="s">
        <v>854</v>
      </c>
      <c r="G860" s="19">
        <f aca="true" t="shared" si="150" ref="G860:H862">G861</f>
        <v>48777000</v>
      </c>
      <c r="H860" s="20">
        <f t="shared" si="150"/>
        <v>48777</v>
      </c>
      <c r="I860" s="20" t="s">
        <v>855</v>
      </c>
      <c r="J860" s="20">
        <f aca="true" t="shared" si="151" ref="J860:K862">J861</f>
        <v>48645752.96</v>
      </c>
      <c r="K860" s="20">
        <f t="shared" si="151"/>
        <v>48646</v>
      </c>
      <c r="L860" s="17">
        <f t="shared" si="147"/>
        <v>99.73143079730201</v>
      </c>
    </row>
    <row r="861" spans="1:12" ht="56.25" customHeight="1">
      <c r="A861" s="18" t="s">
        <v>1668</v>
      </c>
      <c r="B861" s="12" t="s">
        <v>851</v>
      </c>
      <c r="C861" s="12" t="s">
        <v>1675</v>
      </c>
      <c r="D861" s="12" t="s">
        <v>1669</v>
      </c>
      <c r="E861" s="12" t="s">
        <v>1601</v>
      </c>
      <c r="F861" s="19" t="s">
        <v>854</v>
      </c>
      <c r="G861" s="19">
        <f t="shared" si="150"/>
        <v>48777000</v>
      </c>
      <c r="H861" s="20">
        <f t="shared" si="150"/>
        <v>48777</v>
      </c>
      <c r="I861" s="20" t="s">
        <v>855</v>
      </c>
      <c r="J861" s="20">
        <f t="shared" si="151"/>
        <v>48645752.96</v>
      </c>
      <c r="K861" s="20">
        <f t="shared" si="151"/>
        <v>48646</v>
      </c>
      <c r="L861" s="17">
        <f t="shared" si="147"/>
        <v>99.73143079730201</v>
      </c>
    </row>
    <row r="862" spans="1:12" ht="151.5" customHeight="1">
      <c r="A862" s="18" t="s">
        <v>1670</v>
      </c>
      <c r="B862" s="12" t="s">
        <v>851</v>
      </c>
      <c r="C862" s="12" t="s">
        <v>1675</v>
      </c>
      <c r="D862" s="12" t="s">
        <v>1671</v>
      </c>
      <c r="E862" s="12" t="s">
        <v>1601</v>
      </c>
      <c r="F862" s="19" t="s">
        <v>854</v>
      </c>
      <c r="G862" s="19">
        <f t="shared" si="150"/>
        <v>48777000</v>
      </c>
      <c r="H862" s="20">
        <f t="shared" si="150"/>
        <v>48777</v>
      </c>
      <c r="I862" s="20" t="s">
        <v>855</v>
      </c>
      <c r="J862" s="20">
        <f t="shared" si="151"/>
        <v>48645752.96</v>
      </c>
      <c r="K862" s="20">
        <f t="shared" si="151"/>
        <v>48646</v>
      </c>
      <c r="L862" s="17">
        <f t="shared" si="147"/>
        <v>99.73143079730201</v>
      </c>
    </row>
    <row r="863" spans="1:12" ht="42" customHeight="1">
      <c r="A863" s="18" t="s">
        <v>1637</v>
      </c>
      <c r="B863" s="12" t="s">
        <v>851</v>
      </c>
      <c r="C863" s="12" t="s">
        <v>1675</v>
      </c>
      <c r="D863" s="12" t="s">
        <v>1680</v>
      </c>
      <c r="E863" s="12" t="s">
        <v>1601</v>
      </c>
      <c r="F863" s="19" t="s">
        <v>854</v>
      </c>
      <c r="G863" s="19">
        <f>G864+G865+G866</f>
        <v>48777000</v>
      </c>
      <c r="H863" s="20">
        <f>H864+H865+H866</f>
        <v>48777</v>
      </c>
      <c r="I863" s="20" t="s">
        <v>855</v>
      </c>
      <c r="J863" s="20">
        <f>J864+J865+J866</f>
        <v>48645752.96</v>
      </c>
      <c r="K863" s="20">
        <f>K864+K865+K866</f>
        <v>48646</v>
      </c>
      <c r="L863" s="17">
        <f t="shared" si="147"/>
        <v>99.73143079730201</v>
      </c>
    </row>
    <row r="864" spans="1:12" ht="124.5" customHeight="1">
      <c r="A864" s="18" t="s">
        <v>1620</v>
      </c>
      <c r="B864" s="12" t="s">
        <v>851</v>
      </c>
      <c r="C864" s="12" t="s">
        <v>1675</v>
      </c>
      <c r="D864" s="12" t="s">
        <v>1680</v>
      </c>
      <c r="E864" s="12" t="s">
        <v>1621</v>
      </c>
      <c r="F864" s="21">
        <v>46960000</v>
      </c>
      <c r="G864" s="21">
        <f>F864</f>
        <v>46960000</v>
      </c>
      <c r="H864" s="22">
        <f>ROUND(G864/1000,0)</f>
        <v>46960</v>
      </c>
      <c r="I864" s="22">
        <v>46914928.08</v>
      </c>
      <c r="J864" s="22">
        <f>I864</f>
        <v>46914928.08</v>
      </c>
      <c r="K864" s="22">
        <f>ROUND(J864/1000,0)</f>
        <v>46915</v>
      </c>
      <c r="L864" s="17">
        <f t="shared" si="147"/>
        <v>99.9041737649063</v>
      </c>
    </row>
    <row r="865" spans="1:12" ht="56.25" customHeight="1">
      <c r="A865" s="18" t="s">
        <v>1635</v>
      </c>
      <c r="B865" s="12" t="s">
        <v>851</v>
      </c>
      <c r="C865" s="12" t="s">
        <v>1675</v>
      </c>
      <c r="D865" s="12" t="s">
        <v>1680</v>
      </c>
      <c r="E865" s="12" t="s">
        <v>1636</v>
      </c>
      <c r="F865" s="21">
        <v>1765000</v>
      </c>
      <c r="G865" s="21">
        <f>F865</f>
        <v>1765000</v>
      </c>
      <c r="H865" s="22">
        <f>ROUND(G865/1000,0)</f>
        <v>1765</v>
      </c>
      <c r="I865" s="22">
        <v>1679712.88</v>
      </c>
      <c r="J865" s="22">
        <f>I865</f>
        <v>1679712.88</v>
      </c>
      <c r="K865" s="22">
        <f>ROUND(J865/1000,0)</f>
        <v>1680</v>
      </c>
      <c r="L865" s="17">
        <f t="shared" si="147"/>
        <v>95.18413597733712</v>
      </c>
    </row>
    <row r="866" spans="1:12" ht="15" customHeight="1">
      <c r="A866" s="18" t="s">
        <v>1641</v>
      </c>
      <c r="B866" s="12" t="s">
        <v>851</v>
      </c>
      <c r="C866" s="12" t="s">
        <v>1675</v>
      </c>
      <c r="D866" s="12" t="s">
        <v>1680</v>
      </c>
      <c r="E866" s="12" t="s">
        <v>1642</v>
      </c>
      <c r="F866" s="21">
        <v>52000</v>
      </c>
      <c r="G866" s="21">
        <f>F866</f>
        <v>52000</v>
      </c>
      <c r="H866" s="22">
        <f>ROUND(G866/1000,0)</f>
        <v>52</v>
      </c>
      <c r="I866" s="22">
        <v>51112</v>
      </c>
      <c r="J866" s="22">
        <f>I866</f>
        <v>51112</v>
      </c>
      <c r="K866" s="22">
        <f>ROUND(J866/1000,0)</f>
        <v>51</v>
      </c>
      <c r="L866" s="17">
        <f t="shared" si="147"/>
        <v>98.07692307692307</v>
      </c>
    </row>
    <row r="867" spans="1:12" ht="28.5" customHeight="1">
      <c r="A867" s="18" t="s">
        <v>1643</v>
      </c>
      <c r="B867" s="12" t="s">
        <v>851</v>
      </c>
      <c r="C867" s="12" t="s">
        <v>1644</v>
      </c>
      <c r="D867" s="12" t="s">
        <v>1601</v>
      </c>
      <c r="E867" s="12" t="s">
        <v>1601</v>
      </c>
      <c r="F867" s="19" t="s">
        <v>856</v>
      </c>
      <c r="G867" s="19">
        <f>G868+G872</f>
        <v>5531900</v>
      </c>
      <c r="H867" s="20">
        <f>H868+H872</f>
        <v>5532</v>
      </c>
      <c r="I867" s="20" t="s">
        <v>857</v>
      </c>
      <c r="J867" s="20">
        <f>J868+J872</f>
        <v>5518155.51</v>
      </c>
      <c r="K867" s="20">
        <f>K868+K872</f>
        <v>5518</v>
      </c>
      <c r="L867" s="17">
        <f t="shared" si="147"/>
        <v>99.7469269703543</v>
      </c>
    </row>
    <row r="868" spans="1:12" ht="56.25" customHeight="1">
      <c r="A868" s="18" t="s">
        <v>1647</v>
      </c>
      <c r="B868" s="12" t="s">
        <v>851</v>
      </c>
      <c r="C868" s="12" t="s">
        <v>1644</v>
      </c>
      <c r="D868" s="12" t="s">
        <v>1648</v>
      </c>
      <c r="E868" s="12" t="s">
        <v>1601</v>
      </c>
      <c r="F868" s="19" t="s">
        <v>858</v>
      </c>
      <c r="G868" s="19">
        <f aca="true" t="shared" si="152" ref="G868:H870">G869</f>
        <v>2389900</v>
      </c>
      <c r="H868" s="20">
        <f t="shared" si="152"/>
        <v>2390</v>
      </c>
      <c r="I868" s="20" t="s">
        <v>859</v>
      </c>
      <c r="J868" s="20">
        <f aca="true" t="shared" si="153" ref="J868:K870">J869</f>
        <v>2389105.43</v>
      </c>
      <c r="K868" s="20">
        <f t="shared" si="153"/>
        <v>2389</v>
      </c>
      <c r="L868" s="17">
        <f t="shared" si="147"/>
        <v>99.95815899581591</v>
      </c>
    </row>
    <row r="869" spans="1:12" ht="96.75" customHeight="1">
      <c r="A869" s="18" t="s">
        <v>1650</v>
      </c>
      <c r="B869" s="12" t="s">
        <v>851</v>
      </c>
      <c r="C869" s="12" t="s">
        <v>1644</v>
      </c>
      <c r="D869" s="12" t="s">
        <v>1651</v>
      </c>
      <c r="E869" s="12" t="s">
        <v>1601</v>
      </c>
      <c r="F869" s="19" t="s">
        <v>858</v>
      </c>
      <c r="G869" s="19">
        <f t="shared" si="152"/>
        <v>2389900</v>
      </c>
      <c r="H869" s="20">
        <f t="shared" si="152"/>
        <v>2390</v>
      </c>
      <c r="I869" s="20" t="s">
        <v>859</v>
      </c>
      <c r="J869" s="20">
        <f t="shared" si="153"/>
        <v>2389105.43</v>
      </c>
      <c r="K869" s="20">
        <f t="shared" si="153"/>
        <v>2389</v>
      </c>
      <c r="L869" s="17">
        <f t="shared" si="147"/>
        <v>99.95815899581591</v>
      </c>
    </row>
    <row r="870" spans="1:12" ht="42" customHeight="1">
      <c r="A870" s="18" t="s">
        <v>1652</v>
      </c>
      <c r="B870" s="12" t="s">
        <v>851</v>
      </c>
      <c r="C870" s="12" t="s">
        <v>1644</v>
      </c>
      <c r="D870" s="12" t="s">
        <v>1653</v>
      </c>
      <c r="E870" s="12" t="s">
        <v>1601</v>
      </c>
      <c r="F870" s="19" t="s">
        <v>858</v>
      </c>
      <c r="G870" s="19">
        <f t="shared" si="152"/>
        <v>2389900</v>
      </c>
      <c r="H870" s="20">
        <f t="shared" si="152"/>
        <v>2390</v>
      </c>
      <c r="I870" s="20" t="s">
        <v>859</v>
      </c>
      <c r="J870" s="20">
        <f t="shared" si="153"/>
        <v>2389105.43</v>
      </c>
      <c r="K870" s="20">
        <f t="shared" si="153"/>
        <v>2389</v>
      </c>
      <c r="L870" s="17">
        <f t="shared" si="147"/>
        <v>99.95815899581591</v>
      </c>
    </row>
    <row r="871" spans="1:12" ht="28.5" customHeight="1">
      <c r="A871" s="18" t="s">
        <v>1641</v>
      </c>
      <c r="B871" s="12" t="s">
        <v>851</v>
      </c>
      <c r="C871" s="12" t="s">
        <v>1644</v>
      </c>
      <c r="D871" s="12" t="s">
        <v>1653</v>
      </c>
      <c r="E871" s="12" t="s">
        <v>1642</v>
      </c>
      <c r="F871" s="21">
        <v>2389900</v>
      </c>
      <c r="G871" s="21">
        <f>F871</f>
        <v>2389900</v>
      </c>
      <c r="H871" s="22">
        <f>ROUND(G871/1000,0)</f>
        <v>2390</v>
      </c>
      <c r="I871" s="22">
        <v>2389105.43</v>
      </c>
      <c r="J871" s="22">
        <f>I871</f>
        <v>2389105.43</v>
      </c>
      <c r="K871" s="22">
        <f>ROUND(J871/1000,0)</f>
        <v>2389</v>
      </c>
      <c r="L871" s="17">
        <f t="shared" si="147"/>
        <v>99.95815899581591</v>
      </c>
    </row>
    <row r="872" spans="1:12" ht="56.25" customHeight="1">
      <c r="A872" s="18" t="s">
        <v>1668</v>
      </c>
      <c r="B872" s="12" t="s">
        <v>851</v>
      </c>
      <c r="C872" s="12" t="s">
        <v>1644</v>
      </c>
      <c r="D872" s="12" t="s">
        <v>1669</v>
      </c>
      <c r="E872" s="12" t="s">
        <v>1601</v>
      </c>
      <c r="F872" s="19" t="s">
        <v>860</v>
      </c>
      <c r="G872" s="19">
        <f>G873+G876</f>
        <v>3142000</v>
      </c>
      <c r="H872" s="20">
        <f>H873+H876</f>
        <v>3142</v>
      </c>
      <c r="I872" s="20" t="s">
        <v>861</v>
      </c>
      <c r="J872" s="20">
        <f>J873+J876</f>
        <v>3129050.08</v>
      </c>
      <c r="K872" s="20">
        <f>K873+K876</f>
        <v>3129</v>
      </c>
      <c r="L872" s="17">
        <f t="shared" si="147"/>
        <v>99.58625079567155</v>
      </c>
    </row>
    <row r="873" spans="1:12" ht="151.5" customHeight="1">
      <c r="A873" s="18" t="s">
        <v>1670</v>
      </c>
      <c r="B873" s="12" t="s">
        <v>851</v>
      </c>
      <c r="C873" s="12" t="s">
        <v>1644</v>
      </c>
      <c r="D873" s="12" t="s">
        <v>1671</v>
      </c>
      <c r="E873" s="12" t="s">
        <v>1601</v>
      </c>
      <c r="F873" s="19" t="s">
        <v>862</v>
      </c>
      <c r="G873" s="19">
        <f>G874</f>
        <v>163000</v>
      </c>
      <c r="H873" s="20">
        <f>H874</f>
        <v>163</v>
      </c>
      <c r="I873" s="20" t="s">
        <v>863</v>
      </c>
      <c r="J873" s="20">
        <f>J874</f>
        <v>150050.08</v>
      </c>
      <c r="K873" s="20">
        <f>K874</f>
        <v>150</v>
      </c>
      <c r="L873" s="17">
        <f t="shared" si="147"/>
        <v>92.02453987730061</v>
      </c>
    </row>
    <row r="874" spans="1:12" ht="28.5" customHeight="1">
      <c r="A874" s="18" t="s">
        <v>1656</v>
      </c>
      <c r="B874" s="12" t="s">
        <v>851</v>
      </c>
      <c r="C874" s="12" t="s">
        <v>1644</v>
      </c>
      <c r="D874" s="12" t="s">
        <v>1702</v>
      </c>
      <c r="E874" s="12" t="s">
        <v>1601</v>
      </c>
      <c r="F874" s="19" t="s">
        <v>862</v>
      </c>
      <c r="G874" s="19">
        <f>G875</f>
        <v>163000</v>
      </c>
      <c r="H874" s="20">
        <f>H875</f>
        <v>163</v>
      </c>
      <c r="I874" s="20" t="s">
        <v>863</v>
      </c>
      <c r="J874" s="20">
        <f>J875</f>
        <v>150050.08</v>
      </c>
      <c r="K874" s="20">
        <f>K875</f>
        <v>150</v>
      </c>
      <c r="L874" s="17">
        <f t="shared" si="147"/>
        <v>92.02453987730061</v>
      </c>
    </row>
    <row r="875" spans="1:12" ht="56.25" customHeight="1">
      <c r="A875" s="18" t="s">
        <v>1635</v>
      </c>
      <c r="B875" s="12" t="s">
        <v>851</v>
      </c>
      <c r="C875" s="12" t="s">
        <v>1644</v>
      </c>
      <c r="D875" s="12" t="s">
        <v>1702</v>
      </c>
      <c r="E875" s="12" t="s">
        <v>1636</v>
      </c>
      <c r="F875" s="21">
        <v>163000</v>
      </c>
      <c r="G875" s="21">
        <f>F875</f>
        <v>163000</v>
      </c>
      <c r="H875" s="22">
        <f>ROUND(G875/1000,0)</f>
        <v>163</v>
      </c>
      <c r="I875" s="22">
        <v>150050.08</v>
      </c>
      <c r="J875" s="22">
        <f>I875</f>
        <v>150050.08</v>
      </c>
      <c r="K875" s="22">
        <f>ROUND(J875/1000,0)</f>
        <v>150</v>
      </c>
      <c r="L875" s="17">
        <f t="shared" si="147"/>
        <v>92.02453987730061</v>
      </c>
    </row>
    <row r="876" spans="1:12" ht="138" customHeight="1">
      <c r="A876" s="18" t="s">
        <v>1690</v>
      </c>
      <c r="B876" s="12" t="s">
        <v>851</v>
      </c>
      <c r="C876" s="12" t="s">
        <v>1644</v>
      </c>
      <c r="D876" s="12" t="s">
        <v>1691</v>
      </c>
      <c r="E876" s="12" t="s">
        <v>1601</v>
      </c>
      <c r="F876" s="19" t="s">
        <v>864</v>
      </c>
      <c r="G876" s="19">
        <f>G877+G879+G881</f>
        <v>2979000</v>
      </c>
      <c r="H876" s="20">
        <f>H877+H879+H881</f>
        <v>2979</v>
      </c>
      <c r="I876" s="20" t="s">
        <v>864</v>
      </c>
      <c r="J876" s="20">
        <f>J877+J879+J881</f>
        <v>2979000</v>
      </c>
      <c r="K876" s="20">
        <f>K877+K879+K881</f>
        <v>2979</v>
      </c>
      <c r="L876" s="17">
        <f t="shared" si="147"/>
        <v>100</v>
      </c>
    </row>
    <row r="877" spans="1:12" ht="69.75" customHeight="1">
      <c r="A877" s="18" t="s">
        <v>405</v>
      </c>
      <c r="B877" s="12" t="s">
        <v>851</v>
      </c>
      <c r="C877" s="12" t="s">
        <v>1644</v>
      </c>
      <c r="D877" s="12" t="s">
        <v>406</v>
      </c>
      <c r="E877" s="12" t="s">
        <v>1601</v>
      </c>
      <c r="F877" s="19" t="s">
        <v>407</v>
      </c>
      <c r="G877" s="19">
        <f>G878</f>
        <v>518000</v>
      </c>
      <c r="H877" s="20">
        <f>H878</f>
        <v>518</v>
      </c>
      <c r="I877" s="20" t="s">
        <v>407</v>
      </c>
      <c r="J877" s="20">
        <f>J878</f>
        <v>518000</v>
      </c>
      <c r="K877" s="20">
        <f>K878</f>
        <v>518</v>
      </c>
      <c r="L877" s="17">
        <f t="shared" si="147"/>
        <v>100</v>
      </c>
    </row>
    <row r="878" spans="1:12" ht="124.5" customHeight="1">
      <c r="A878" s="18" t="s">
        <v>1620</v>
      </c>
      <c r="B878" s="12" t="s">
        <v>851</v>
      </c>
      <c r="C878" s="12" t="s">
        <v>1644</v>
      </c>
      <c r="D878" s="12" t="s">
        <v>406</v>
      </c>
      <c r="E878" s="12" t="s">
        <v>1621</v>
      </c>
      <c r="F878" s="21">
        <v>518000</v>
      </c>
      <c r="G878" s="21">
        <f>F878</f>
        <v>518000</v>
      </c>
      <c r="H878" s="22">
        <f>ROUND(G878/1000,0)</f>
        <v>518</v>
      </c>
      <c r="I878" s="22">
        <v>518000</v>
      </c>
      <c r="J878" s="22">
        <f>I878</f>
        <v>518000</v>
      </c>
      <c r="K878" s="22">
        <f>ROUND(J878/1000,0)</f>
        <v>518</v>
      </c>
      <c r="L878" s="17">
        <f t="shared" si="147"/>
        <v>100</v>
      </c>
    </row>
    <row r="879" spans="1:12" ht="83.25" customHeight="1">
      <c r="A879" s="18" t="s">
        <v>408</v>
      </c>
      <c r="B879" s="12" t="s">
        <v>851</v>
      </c>
      <c r="C879" s="12" t="s">
        <v>1644</v>
      </c>
      <c r="D879" s="12" t="s">
        <v>409</v>
      </c>
      <c r="E879" s="12" t="s">
        <v>1601</v>
      </c>
      <c r="F879" s="19" t="s">
        <v>865</v>
      </c>
      <c r="G879" s="19">
        <f>G880</f>
        <v>2081000</v>
      </c>
      <c r="H879" s="20">
        <f>H880</f>
        <v>2081</v>
      </c>
      <c r="I879" s="20" t="s">
        <v>865</v>
      </c>
      <c r="J879" s="20">
        <f>J880</f>
        <v>2081000</v>
      </c>
      <c r="K879" s="20">
        <f>K880</f>
        <v>2081</v>
      </c>
      <c r="L879" s="17">
        <f t="shared" si="147"/>
        <v>100</v>
      </c>
    </row>
    <row r="880" spans="1:12" ht="124.5" customHeight="1">
      <c r="A880" s="18" t="s">
        <v>1620</v>
      </c>
      <c r="B880" s="12" t="s">
        <v>851</v>
      </c>
      <c r="C880" s="12" t="s">
        <v>1644</v>
      </c>
      <c r="D880" s="12" t="s">
        <v>409</v>
      </c>
      <c r="E880" s="12" t="s">
        <v>1621</v>
      </c>
      <c r="F880" s="21">
        <v>2081000</v>
      </c>
      <c r="G880" s="21">
        <f>F880</f>
        <v>2081000</v>
      </c>
      <c r="H880" s="22">
        <f>ROUND(G880/1000,0)</f>
        <v>2081</v>
      </c>
      <c r="I880" s="22">
        <v>2081000</v>
      </c>
      <c r="J880" s="22">
        <f>I880</f>
        <v>2081000</v>
      </c>
      <c r="K880" s="22">
        <f>ROUND(J880/1000,0)</f>
        <v>2081</v>
      </c>
      <c r="L880" s="17">
        <f t="shared" si="147"/>
        <v>100</v>
      </c>
    </row>
    <row r="881" spans="1:12" ht="56.25" customHeight="1">
      <c r="A881" s="18" t="s">
        <v>411</v>
      </c>
      <c r="B881" s="12" t="s">
        <v>851</v>
      </c>
      <c r="C881" s="12" t="s">
        <v>1644</v>
      </c>
      <c r="D881" s="12" t="s">
        <v>412</v>
      </c>
      <c r="E881" s="12" t="s">
        <v>1601</v>
      </c>
      <c r="F881" s="19" t="s">
        <v>542</v>
      </c>
      <c r="G881" s="19">
        <f>G882</f>
        <v>380000</v>
      </c>
      <c r="H881" s="20">
        <f>H882</f>
        <v>380</v>
      </c>
      <c r="I881" s="20" t="s">
        <v>542</v>
      </c>
      <c r="J881" s="20">
        <f>J882</f>
        <v>380000</v>
      </c>
      <c r="K881" s="20">
        <f>K882</f>
        <v>380</v>
      </c>
      <c r="L881" s="17">
        <f t="shared" si="147"/>
        <v>100</v>
      </c>
    </row>
    <row r="882" spans="1:12" ht="124.5" customHeight="1">
      <c r="A882" s="18" t="s">
        <v>1620</v>
      </c>
      <c r="B882" s="12" t="s">
        <v>851</v>
      </c>
      <c r="C882" s="12" t="s">
        <v>1644</v>
      </c>
      <c r="D882" s="12" t="s">
        <v>412</v>
      </c>
      <c r="E882" s="12" t="s">
        <v>1621</v>
      </c>
      <c r="F882" s="21">
        <v>380000</v>
      </c>
      <c r="G882" s="21">
        <f>F882</f>
        <v>380000</v>
      </c>
      <c r="H882" s="22">
        <f>ROUND(G882/1000,0)</f>
        <v>380</v>
      </c>
      <c r="I882" s="22">
        <v>380000</v>
      </c>
      <c r="J882" s="22">
        <f>I882</f>
        <v>380000</v>
      </c>
      <c r="K882" s="22">
        <f>ROUND(J882/1000,0)</f>
        <v>380</v>
      </c>
      <c r="L882" s="17">
        <f t="shared" si="147"/>
        <v>100</v>
      </c>
    </row>
    <row r="883" spans="1:15" ht="28.5" customHeight="1">
      <c r="A883" s="18" t="s">
        <v>414</v>
      </c>
      <c r="B883" s="12" t="s">
        <v>851</v>
      </c>
      <c r="C883" s="12" t="s">
        <v>415</v>
      </c>
      <c r="D883" s="12" t="s">
        <v>1601</v>
      </c>
      <c r="E883" s="12" t="s">
        <v>1601</v>
      </c>
      <c r="F883" s="19" t="s">
        <v>866</v>
      </c>
      <c r="G883" s="19">
        <f aca="true" t="shared" si="154" ref="G883:H886">G884</f>
        <v>2501600</v>
      </c>
      <c r="H883" s="20">
        <f t="shared" si="154"/>
        <v>2502</v>
      </c>
      <c r="I883" s="20" t="s">
        <v>867</v>
      </c>
      <c r="J883" s="20">
        <f aca="true" t="shared" si="155" ref="J883:K886">J884</f>
        <v>2499382.02</v>
      </c>
      <c r="K883" s="20">
        <f t="shared" si="155"/>
        <v>2499</v>
      </c>
      <c r="L883" s="17">
        <f t="shared" si="147"/>
        <v>99.8800959232614</v>
      </c>
      <c r="N883" s="10">
        <f>H883+H888</f>
        <v>188397</v>
      </c>
      <c r="O883" s="10">
        <f>K883+K888</f>
        <v>185281</v>
      </c>
    </row>
    <row r="884" spans="1:12" ht="56.25" customHeight="1">
      <c r="A884" s="18" t="s">
        <v>81</v>
      </c>
      <c r="B884" s="12" t="s">
        <v>851</v>
      </c>
      <c r="C884" s="12" t="s">
        <v>415</v>
      </c>
      <c r="D884" s="12" t="s">
        <v>82</v>
      </c>
      <c r="E884" s="12" t="s">
        <v>1601</v>
      </c>
      <c r="F884" s="19" t="s">
        <v>866</v>
      </c>
      <c r="G884" s="19">
        <f t="shared" si="154"/>
        <v>2501600</v>
      </c>
      <c r="H884" s="20">
        <f t="shared" si="154"/>
        <v>2502</v>
      </c>
      <c r="I884" s="20" t="s">
        <v>867</v>
      </c>
      <c r="J884" s="20">
        <f t="shared" si="155"/>
        <v>2499382.02</v>
      </c>
      <c r="K884" s="20">
        <f t="shared" si="155"/>
        <v>2499</v>
      </c>
      <c r="L884" s="17">
        <f t="shared" si="147"/>
        <v>99.8800959232614</v>
      </c>
    </row>
    <row r="885" spans="1:12" ht="96.75" customHeight="1">
      <c r="A885" s="18" t="s">
        <v>418</v>
      </c>
      <c r="B885" s="12" t="s">
        <v>851</v>
      </c>
      <c r="C885" s="12" t="s">
        <v>415</v>
      </c>
      <c r="D885" s="12" t="s">
        <v>419</v>
      </c>
      <c r="E885" s="12" t="s">
        <v>1601</v>
      </c>
      <c r="F885" s="19" t="s">
        <v>866</v>
      </c>
      <c r="G885" s="19">
        <f t="shared" si="154"/>
        <v>2501600</v>
      </c>
      <c r="H885" s="20">
        <f t="shared" si="154"/>
        <v>2502</v>
      </c>
      <c r="I885" s="20" t="s">
        <v>867</v>
      </c>
      <c r="J885" s="20">
        <f t="shared" si="155"/>
        <v>2499382.02</v>
      </c>
      <c r="K885" s="20">
        <f t="shared" si="155"/>
        <v>2499</v>
      </c>
      <c r="L885" s="17">
        <f t="shared" si="147"/>
        <v>99.8800959232614</v>
      </c>
    </row>
    <row r="886" spans="1:12" ht="83.25" customHeight="1">
      <c r="A886" s="18" t="s">
        <v>420</v>
      </c>
      <c r="B886" s="12" t="s">
        <v>851</v>
      </c>
      <c r="C886" s="12" t="s">
        <v>415</v>
      </c>
      <c r="D886" s="12" t="s">
        <v>421</v>
      </c>
      <c r="E886" s="12" t="s">
        <v>1601</v>
      </c>
      <c r="F886" s="19" t="s">
        <v>866</v>
      </c>
      <c r="G886" s="19">
        <f t="shared" si="154"/>
        <v>2501600</v>
      </c>
      <c r="H886" s="20">
        <f t="shared" si="154"/>
        <v>2502</v>
      </c>
      <c r="I886" s="20" t="s">
        <v>867</v>
      </c>
      <c r="J886" s="20">
        <f t="shared" si="155"/>
        <v>2499382.02</v>
      </c>
      <c r="K886" s="20">
        <f t="shared" si="155"/>
        <v>2499</v>
      </c>
      <c r="L886" s="17">
        <f t="shared" si="147"/>
        <v>99.8800959232614</v>
      </c>
    </row>
    <row r="887" spans="1:12" ht="56.25" customHeight="1">
      <c r="A887" s="18" t="s">
        <v>1635</v>
      </c>
      <c r="B887" s="12" t="s">
        <v>851</v>
      </c>
      <c r="C887" s="12" t="s">
        <v>415</v>
      </c>
      <c r="D887" s="12" t="s">
        <v>421</v>
      </c>
      <c r="E887" s="12" t="s">
        <v>1636</v>
      </c>
      <c r="F887" s="21">
        <v>2501600</v>
      </c>
      <c r="G887" s="21">
        <f>F887</f>
        <v>2501600</v>
      </c>
      <c r="H887" s="22">
        <f>ROUND(G887/1000,0)</f>
        <v>2502</v>
      </c>
      <c r="I887" s="22">
        <v>2499382.02</v>
      </c>
      <c r="J887" s="22">
        <f>I887</f>
        <v>2499382.02</v>
      </c>
      <c r="K887" s="22">
        <f>ROUND(J887/1000,0)</f>
        <v>2499</v>
      </c>
      <c r="L887" s="17">
        <f t="shared" si="147"/>
        <v>99.8800959232614</v>
      </c>
    </row>
    <row r="888" spans="1:12" ht="28.5" customHeight="1">
      <c r="A888" s="18" t="s">
        <v>422</v>
      </c>
      <c r="B888" s="12" t="s">
        <v>851</v>
      </c>
      <c r="C888" s="12" t="s">
        <v>423</v>
      </c>
      <c r="D888" s="12" t="s">
        <v>1601</v>
      </c>
      <c r="E888" s="12" t="s">
        <v>1601</v>
      </c>
      <c r="F888" s="19" t="s">
        <v>868</v>
      </c>
      <c r="G888" s="19">
        <f>G889</f>
        <v>185895300</v>
      </c>
      <c r="H888" s="20">
        <f>H889</f>
        <v>185895</v>
      </c>
      <c r="I888" s="20" t="s">
        <v>869</v>
      </c>
      <c r="J888" s="20">
        <f>J889</f>
        <v>182781283.28</v>
      </c>
      <c r="K888" s="20">
        <f>K889</f>
        <v>182782</v>
      </c>
      <c r="L888" s="17">
        <f t="shared" si="147"/>
        <v>98.32539874660426</v>
      </c>
    </row>
    <row r="889" spans="1:12" ht="56.25" customHeight="1">
      <c r="A889" s="18" t="s">
        <v>426</v>
      </c>
      <c r="B889" s="12" t="s">
        <v>851</v>
      </c>
      <c r="C889" s="12" t="s">
        <v>423</v>
      </c>
      <c r="D889" s="12" t="s">
        <v>427</v>
      </c>
      <c r="E889" s="12" t="s">
        <v>1601</v>
      </c>
      <c r="F889" s="19" t="s">
        <v>868</v>
      </c>
      <c r="G889" s="19">
        <f>G890</f>
        <v>185895300</v>
      </c>
      <c r="H889" s="20">
        <f>H890</f>
        <v>185895</v>
      </c>
      <c r="I889" s="20" t="s">
        <v>869</v>
      </c>
      <c r="J889" s="20">
        <f>J890</f>
        <v>182781283.28</v>
      </c>
      <c r="K889" s="20">
        <f>K890</f>
        <v>182782</v>
      </c>
      <c r="L889" s="17">
        <f t="shared" si="147"/>
        <v>98.32539874660426</v>
      </c>
    </row>
    <row r="890" spans="1:12" ht="83.25" customHeight="1">
      <c r="A890" s="18" t="s">
        <v>428</v>
      </c>
      <c r="B890" s="12" t="s">
        <v>851</v>
      </c>
      <c r="C890" s="12" t="s">
        <v>423</v>
      </c>
      <c r="D890" s="12" t="s">
        <v>429</v>
      </c>
      <c r="E890" s="12" t="s">
        <v>1601</v>
      </c>
      <c r="F890" s="19" t="s">
        <v>868</v>
      </c>
      <c r="G890" s="19">
        <f>G891+G893+G895</f>
        <v>185895300</v>
      </c>
      <c r="H890" s="20">
        <f>H891+H893+H895</f>
        <v>185895</v>
      </c>
      <c r="I890" s="20" t="s">
        <v>869</v>
      </c>
      <c r="J890" s="20">
        <f>J891+J893+J895</f>
        <v>182781283.28</v>
      </c>
      <c r="K890" s="20">
        <f>K891+K893+K895</f>
        <v>182782</v>
      </c>
      <c r="L890" s="17">
        <f t="shared" si="147"/>
        <v>98.32539874660426</v>
      </c>
    </row>
    <row r="891" spans="1:12" ht="28.5" customHeight="1">
      <c r="A891" s="18" t="s">
        <v>1656</v>
      </c>
      <c r="B891" s="12" t="s">
        <v>851</v>
      </c>
      <c r="C891" s="12" t="s">
        <v>423</v>
      </c>
      <c r="D891" s="12" t="s">
        <v>433</v>
      </c>
      <c r="E891" s="12" t="s">
        <v>1601</v>
      </c>
      <c r="F891" s="19" t="s">
        <v>870</v>
      </c>
      <c r="G891" s="19">
        <f>G892</f>
        <v>2802000</v>
      </c>
      <c r="H891" s="20">
        <f>H892</f>
        <v>2802</v>
      </c>
      <c r="I891" s="20" t="s">
        <v>871</v>
      </c>
      <c r="J891" s="20">
        <f>J892</f>
        <v>2801920.09</v>
      </c>
      <c r="K891" s="20">
        <f>K892</f>
        <v>2802</v>
      </c>
      <c r="L891" s="17">
        <f t="shared" si="147"/>
        <v>100</v>
      </c>
    </row>
    <row r="892" spans="1:12" ht="56.25" customHeight="1">
      <c r="A892" s="18" t="s">
        <v>6</v>
      </c>
      <c r="B892" s="12" t="s">
        <v>851</v>
      </c>
      <c r="C892" s="12" t="s">
        <v>423</v>
      </c>
      <c r="D892" s="12" t="s">
        <v>433</v>
      </c>
      <c r="E892" s="12" t="s">
        <v>7</v>
      </c>
      <c r="F892" s="21">
        <v>2802000</v>
      </c>
      <c r="G892" s="21">
        <f>F892</f>
        <v>2802000</v>
      </c>
      <c r="H892" s="22">
        <f>ROUND(G892/1000,0)</f>
        <v>2802</v>
      </c>
      <c r="I892" s="22">
        <v>2801920.09</v>
      </c>
      <c r="J892" s="22">
        <f>I892</f>
        <v>2801920.09</v>
      </c>
      <c r="K892" s="22">
        <f>ROUND(J892/1000,0)</f>
        <v>2802</v>
      </c>
      <c r="L892" s="17">
        <f t="shared" si="147"/>
        <v>100</v>
      </c>
    </row>
    <row r="893" spans="1:12" ht="42" customHeight="1">
      <c r="A893" s="18" t="s">
        <v>562</v>
      </c>
      <c r="B893" s="12" t="s">
        <v>851</v>
      </c>
      <c r="C893" s="12" t="s">
        <v>423</v>
      </c>
      <c r="D893" s="12" t="s">
        <v>563</v>
      </c>
      <c r="E893" s="12" t="s">
        <v>1601</v>
      </c>
      <c r="F893" s="19" t="s">
        <v>872</v>
      </c>
      <c r="G893" s="19">
        <f>G894</f>
        <v>873000</v>
      </c>
      <c r="H893" s="20">
        <f>H894</f>
        <v>873</v>
      </c>
      <c r="I893" s="20" t="s">
        <v>873</v>
      </c>
      <c r="J893" s="20">
        <f>J894</f>
        <v>872526.31</v>
      </c>
      <c r="K893" s="20">
        <f>K894</f>
        <v>873</v>
      </c>
      <c r="L893" s="17">
        <f t="shared" si="147"/>
        <v>100</v>
      </c>
    </row>
    <row r="894" spans="1:12" ht="56.25" customHeight="1">
      <c r="A894" s="18" t="s">
        <v>1635</v>
      </c>
      <c r="B894" s="12" t="s">
        <v>851</v>
      </c>
      <c r="C894" s="12" t="s">
        <v>423</v>
      </c>
      <c r="D894" s="12" t="s">
        <v>563</v>
      </c>
      <c r="E894" s="12" t="s">
        <v>1636</v>
      </c>
      <c r="F894" s="21">
        <v>873000</v>
      </c>
      <c r="G894" s="21">
        <f>F894</f>
        <v>873000</v>
      </c>
      <c r="H894" s="22">
        <f>ROUND(G894/1000,0)</f>
        <v>873</v>
      </c>
      <c r="I894" s="22">
        <v>872526.31</v>
      </c>
      <c r="J894" s="22">
        <f>I894</f>
        <v>872526.31</v>
      </c>
      <c r="K894" s="22">
        <f>ROUND(J894/1000,0)</f>
        <v>873</v>
      </c>
      <c r="L894" s="17">
        <f t="shared" si="147"/>
        <v>100</v>
      </c>
    </row>
    <row r="895" spans="1:12" ht="83.25" customHeight="1">
      <c r="A895" s="18" t="s">
        <v>436</v>
      </c>
      <c r="B895" s="12" t="s">
        <v>851</v>
      </c>
      <c r="C895" s="12" t="s">
        <v>423</v>
      </c>
      <c r="D895" s="12" t="s">
        <v>437</v>
      </c>
      <c r="E895" s="12" t="s">
        <v>1601</v>
      </c>
      <c r="F895" s="19" t="s">
        <v>874</v>
      </c>
      <c r="G895" s="19">
        <f>G896+G897</f>
        <v>182220300</v>
      </c>
      <c r="H895" s="20">
        <f>H896+H897</f>
        <v>182220</v>
      </c>
      <c r="I895" s="20" t="s">
        <v>875</v>
      </c>
      <c r="J895" s="20">
        <f>J896+J897</f>
        <v>179106836.88</v>
      </c>
      <c r="K895" s="20">
        <f>K896+K897</f>
        <v>179107</v>
      </c>
      <c r="L895" s="17">
        <f t="shared" si="147"/>
        <v>98.29162550762814</v>
      </c>
    </row>
    <row r="896" spans="1:12" ht="56.25" customHeight="1">
      <c r="A896" s="18" t="s">
        <v>1635</v>
      </c>
      <c r="B896" s="12" t="s">
        <v>851</v>
      </c>
      <c r="C896" s="12" t="s">
        <v>423</v>
      </c>
      <c r="D896" s="12" t="s">
        <v>437</v>
      </c>
      <c r="E896" s="12" t="s">
        <v>1636</v>
      </c>
      <c r="F896" s="21">
        <v>16426100</v>
      </c>
      <c r="G896" s="21">
        <f>F896</f>
        <v>16426100</v>
      </c>
      <c r="H896" s="22">
        <f>ROUND(G896/1000,0)</f>
        <v>16426</v>
      </c>
      <c r="I896" s="22">
        <v>16363674.36</v>
      </c>
      <c r="J896" s="22">
        <f>I896</f>
        <v>16363674.36</v>
      </c>
      <c r="K896" s="22">
        <f>ROUND(J896/1000,0)</f>
        <v>16364</v>
      </c>
      <c r="L896" s="17">
        <f t="shared" si="147"/>
        <v>99.62254961646171</v>
      </c>
    </row>
    <row r="897" spans="1:12" ht="56.25" customHeight="1">
      <c r="A897" s="18" t="s">
        <v>6</v>
      </c>
      <c r="B897" s="12" t="s">
        <v>851</v>
      </c>
      <c r="C897" s="12" t="s">
        <v>423</v>
      </c>
      <c r="D897" s="12" t="s">
        <v>437</v>
      </c>
      <c r="E897" s="12" t="s">
        <v>7</v>
      </c>
      <c r="F897" s="21">
        <v>165794200</v>
      </c>
      <c r="G897" s="21">
        <f>F897</f>
        <v>165794200</v>
      </c>
      <c r="H897" s="22">
        <f>ROUND(G897/1000,0)</f>
        <v>165794</v>
      </c>
      <c r="I897" s="22">
        <v>162743162.52</v>
      </c>
      <c r="J897" s="22">
        <f>I897</f>
        <v>162743162.52</v>
      </c>
      <c r="K897" s="22">
        <f>ROUND(J897/1000,0)</f>
        <v>162743</v>
      </c>
      <c r="L897" s="17">
        <f t="shared" si="147"/>
        <v>98.15976452706371</v>
      </c>
    </row>
    <row r="898" spans="1:15" ht="28.5" customHeight="1">
      <c r="A898" s="18" t="s">
        <v>449</v>
      </c>
      <c r="B898" s="12" t="s">
        <v>851</v>
      </c>
      <c r="C898" s="12" t="s">
        <v>450</v>
      </c>
      <c r="D898" s="12" t="s">
        <v>1601</v>
      </c>
      <c r="E898" s="12" t="s">
        <v>1601</v>
      </c>
      <c r="F898" s="19" t="s">
        <v>876</v>
      </c>
      <c r="G898" s="19">
        <f aca="true" t="shared" si="156" ref="G898:H901">G899</f>
        <v>1752000</v>
      </c>
      <c r="H898" s="20">
        <f t="shared" si="156"/>
        <v>1752</v>
      </c>
      <c r="I898" s="20" t="s">
        <v>877</v>
      </c>
      <c r="J898" s="20">
        <f aca="true" t="shared" si="157" ref="J898:K901">J899</f>
        <v>1750000</v>
      </c>
      <c r="K898" s="20">
        <f t="shared" si="157"/>
        <v>1750</v>
      </c>
      <c r="L898" s="17">
        <f t="shared" si="147"/>
        <v>99.88584474885845</v>
      </c>
      <c r="N898" s="10">
        <f>H898+H903</f>
        <v>46652</v>
      </c>
      <c r="O898" s="10">
        <f>K898+K903</f>
        <v>45512</v>
      </c>
    </row>
    <row r="899" spans="1:12" ht="56.25" customHeight="1">
      <c r="A899" s="18" t="s">
        <v>1668</v>
      </c>
      <c r="B899" s="12" t="s">
        <v>851</v>
      </c>
      <c r="C899" s="12" t="s">
        <v>450</v>
      </c>
      <c r="D899" s="12" t="s">
        <v>1669</v>
      </c>
      <c r="E899" s="12" t="s">
        <v>1601</v>
      </c>
      <c r="F899" s="19" t="s">
        <v>876</v>
      </c>
      <c r="G899" s="19">
        <f t="shared" si="156"/>
        <v>1752000</v>
      </c>
      <c r="H899" s="20">
        <f t="shared" si="156"/>
        <v>1752</v>
      </c>
      <c r="I899" s="20" t="s">
        <v>877</v>
      </c>
      <c r="J899" s="20">
        <f t="shared" si="157"/>
        <v>1750000</v>
      </c>
      <c r="K899" s="20">
        <f t="shared" si="157"/>
        <v>1750</v>
      </c>
      <c r="L899" s="17">
        <f t="shared" si="147"/>
        <v>99.88584474885845</v>
      </c>
    </row>
    <row r="900" spans="1:12" ht="124.5" customHeight="1">
      <c r="A900" s="18" t="s">
        <v>453</v>
      </c>
      <c r="B900" s="12" t="s">
        <v>851</v>
      </c>
      <c r="C900" s="12" t="s">
        <v>450</v>
      </c>
      <c r="D900" s="12" t="s">
        <v>454</v>
      </c>
      <c r="E900" s="12" t="s">
        <v>1601</v>
      </c>
      <c r="F900" s="19" t="s">
        <v>876</v>
      </c>
      <c r="G900" s="19">
        <f t="shared" si="156"/>
        <v>1752000</v>
      </c>
      <c r="H900" s="20">
        <f t="shared" si="156"/>
        <v>1752</v>
      </c>
      <c r="I900" s="20" t="s">
        <v>877</v>
      </c>
      <c r="J900" s="20">
        <f t="shared" si="157"/>
        <v>1750000</v>
      </c>
      <c r="K900" s="20">
        <f t="shared" si="157"/>
        <v>1750</v>
      </c>
      <c r="L900" s="17">
        <f t="shared" si="147"/>
        <v>99.88584474885845</v>
      </c>
    </row>
    <row r="901" spans="1:12" ht="56.25" customHeight="1">
      <c r="A901" s="18" t="s">
        <v>455</v>
      </c>
      <c r="B901" s="12" t="s">
        <v>851</v>
      </c>
      <c r="C901" s="12" t="s">
        <v>450</v>
      </c>
      <c r="D901" s="12" t="s">
        <v>456</v>
      </c>
      <c r="E901" s="12" t="s">
        <v>1601</v>
      </c>
      <c r="F901" s="19" t="s">
        <v>876</v>
      </c>
      <c r="G901" s="19">
        <f t="shared" si="156"/>
        <v>1752000</v>
      </c>
      <c r="H901" s="20">
        <f t="shared" si="156"/>
        <v>1752</v>
      </c>
      <c r="I901" s="20" t="s">
        <v>877</v>
      </c>
      <c r="J901" s="20">
        <f t="shared" si="157"/>
        <v>1750000</v>
      </c>
      <c r="K901" s="20">
        <f t="shared" si="157"/>
        <v>1750</v>
      </c>
      <c r="L901" s="17">
        <f t="shared" si="147"/>
        <v>99.88584474885845</v>
      </c>
    </row>
    <row r="902" spans="1:12" ht="28.5" customHeight="1">
      <c r="A902" s="18" t="s">
        <v>1641</v>
      </c>
      <c r="B902" s="12" t="s">
        <v>851</v>
      </c>
      <c r="C902" s="12" t="s">
        <v>450</v>
      </c>
      <c r="D902" s="12" t="s">
        <v>456</v>
      </c>
      <c r="E902" s="12" t="s">
        <v>1642</v>
      </c>
      <c r="F902" s="21">
        <v>1752000</v>
      </c>
      <c r="G902" s="21">
        <f>F902</f>
        <v>1752000</v>
      </c>
      <c r="H902" s="22">
        <f>ROUND(G902/1000,0)</f>
        <v>1752</v>
      </c>
      <c r="I902" s="22">
        <v>1750000</v>
      </c>
      <c r="J902" s="22">
        <f>I902</f>
        <v>1750000</v>
      </c>
      <c r="K902" s="22">
        <f>ROUND(J902/1000,0)</f>
        <v>1750</v>
      </c>
      <c r="L902" s="17">
        <f aca="true" t="shared" si="158" ref="L902:L965">K902/H902*100</f>
        <v>99.88584474885845</v>
      </c>
    </row>
    <row r="903" spans="1:12" ht="28.5" customHeight="1">
      <c r="A903" s="18" t="s">
        <v>77</v>
      </c>
      <c r="B903" s="12" t="s">
        <v>851</v>
      </c>
      <c r="C903" s="12" t="s">
        <v>78</v>
      </c>
      <c r="D903" s="12" t="s">
        <v>1601</v>
      </c>
      <c r="E903" s="12" t="s">
        <v>1601</v>
      </c>
      <c r="F903" s="19" t="s">
        <v>878</v>
      </c>
      <c r="G903" s="19">
        <f>G904+G908+G918</f>
        <v>44900140.300000004</v>
      </c>
      <c r="H903" s="20">
        <f>H904+H908+H918</f>
        <v>44900</v>
      </c>
      <c r="I903" s="20" t="s">
        <v>879</v>
      </c>
      <c r="J903" s="20">
        <f>J904+J908+J918</f>
        <v>43761981.120000005</v>
      </c>
      <c r="K903" s="20">
        <f>K904+K908+K918</f>
        <v>43762</v>
      </c>
      <c r="L903" s="17">
        <f t="shared" si="158"/>
        <v>97.46547884187082</v>
      </c>
    </row>
    <row r="904" spans="1:12" ht="83.25" customHeight="1">
      <c r="A904" s="18" t="s">
        <v>459</v>
      </c>
      <c r="B904" s="12" t="s">
        <v>851</v>
      </c>
      <c r="C904" s="12" t="s">
        <v>78</v>
      </c>
      <c r="D904" s="12" t="s">
        <v>460</v>
      </c>
      <c r="E904" s="12" t="s">
        <v>1601</v>
      </c>
      <c r="F904" s="19" t="s">
        <v>880</v>
      </c>
      <c r="G904" s="19">
        <f aca="true" t="shared" si="159" ref="G904:H906">G905</f>
        <v>2163000</v>
      </c>
      <c r="H904" s="20">
        <f t="shared" si="159"/>
        <v>2163</v>
      </c>
      <c r="I904" s="20" t="s">
        <v>881</v>
      </c>
      <c r="J904" s="20">
        <f aca="true" t="shared" si="160" ref="J904:K906">J905</f>
        <v>2027844.55</v>
      </c>
      <c r="K904" s="20">
        <f t="shared" si="160"/>
        <v>2028</v>
      </c>
      <c r="L904" s="17">
        <f t="shared" si="158"/>
        <v>93.75866851595008</v>
      </c>
    </row>
    <row r="905" spans="1:12" ht="111" customHeight="1">
      <c r="A905" s="18" t="s">
        <v>463</v>
      </c>
      <c r="B905" s="12" t="s">
        <v>851</v>
      </c>
      <c r="C905" s="12" t="s">
        <v>78</v>
      </c>
      <c r="D905" s="12" t="s">
        <v>464</v>
      </c>
      <c r="E905" s="12" t="s">
        <v>1601</v>
      </c>
      <c r="F905" s="19" t="s">
        <v>880</v>
      </c>
      <c r="G905" s="19">
        <f t="shared" si="159"/>
        <v>2163000</v>
      </c>
      <c r="H905" s="20">
        <f t="shared" si="159"/>
        <v>2163</v>
      </c>
      <c r="I905" s="20" t="s">
        <v>881</v>
      </c>
      <c r="J905" s="20">
        <f t="shared" si="160"/>
        <v>2027844.55</v>
      </c>
      <c r="K905" s="20">
        <f t="shared" si="160"/>
        <v>2028</v>
      </c>
      <c r="L905" s="17">
        <f t="shared" si="158"/>
        <v>93.75866851595008</v>
      </c>
    </row>
    <row r="906" spans="1:12" ht="42" customHeight="1">
      <c r="A906" s="18" t="s">
        <v>465</v>
      </c>
      <c r="B906" s="12" t="s">
        <v>851</v>
      </c>
      <c r="C906" s="12" t="s">
        <v>78</v>
      </c>
      <c r="D906" s="12" t="s">
        <v>466</v>
      </c>
      <c r="E906" s="12" t="s">
        <v>1601</v>
      </c>
      <c r="F906" s="19" t="s">
        <v>880</v>
      </c>
      <c r="G906" s="19">
        <f t="shared" si="159"/>
        <v>2163000</v>
      </c>
      <c r="H906" s="20">
        <f t="shared" si="159"/>
        <v>2163</v>
      </c>
      <c r="I906" s="20" t="s">
        <v>881</v>
      </c>
      <c r="J906" s="20">
        <f t="shared" si="160"/>
        <v>2027844.55</v>
      </c>
      <c r="K906" s="20">
        <f t="shared" si="160"/>
        <v>2028</v>
      </c>
      <c r="L906" s="17">
        <f t="shared" si="158"/>
        <v>93.75866851595008</v>
      </c>
    </row>
    <row r="907" spans="1:12" ht="56.25" customHeight="1">
      <c r="A907" s="18" t="s">
        <v>1635</v>
      </c>
      <c r="B907" s="12" t="s">
        <v>851</v>
      </c>
      <c r="C907" s="12" t="s">
        <v>78</v>
      </c>
      <c r="D907" s="12" t="s">
        <v>466</v>
      </c>
      <c r="E907" s="12" t="s">
        <v>1636</v>
      </c>
      <c r="F907" s="21">
        <v>2163000</v>
      </c>
      <c r="G907" s="21">
        <f>F907</f>
        <v>2163000</v>
      </c>
      <c r="H907" s="22">
        <f>ROUND(G907/1000,0)</f>
        <v>2163</v>
      </c>
      <c r="I907" s="22">
        <v>2027844.55</v>
      </c>
      <c r="J907" s="22">
        <f>I907</f>
        <v>2027844.55</v>
      </c>
      <c r="K907" s="22">
        <f>ROUND(J907/1000,0)</f>
        <v>2028</v>
      </c>
      <c r="L907" s="17">
        <f t="shared" si="158"/>
        <v>93.75866851595008</v>
      </c>
    </row>
    <row r="908" spans="1:12" ht="56.25" customHeight="1">
      <c r="A908" s="18" t="s">
        <v>81</v>
      </c>
      <c r="B908" s="12" t="s">
        <v>851</v>
      </c>
      <c r="C908" s="12" t="s">
        <v>78</v>
      </c>
      <c r="D908" s="12" t="s">
        <v>82</v>
      </c>
      <c r="E908" s="12" t="s">
        <v>1601</v>
      </c>
      <c r="F908" s="19" t="s">
        <v>882</v>
      </c>
      <c r="G908" s="19">
        <f>G909+G912+G915</f>
        <v>2759000</v>
      </c>
      <c r="H908" s="20">
        <f>H909+H912+H915</f>
        <v>2759</v>
      </c>
      <c r="I908" s="20" t="s">
        <v>883</v>
      </c>
      <c r="J908" s="20">
        <f>J909+J912+J915</f>
        <v>2757726.79</v>
      </c>
      <c r="K908" s="20">
        <f>K909+K912+K915</f>
        <v>2758</v>
      </c>
      <c r="L908" s="17">
        <f t="shared" si="158"/>
        <v>99.96375498368974</v>
      </c>
    </row>
    <row r="909" spans="1:12" ht="96.75" customHeight="1">
      <c r="A909" s="18" t="s">
        <v>83</v>
      </c>
      <c r="B909" s="12" t="s">
        <v>851</v>
      </c>
      <c r="C909" s="12" t="s">
        <v>78</v>
      </c>
      <c r="D909" s="12" t="s">
        <v>84</v>
      </c>
      <c r="E909" s="12" t="s">
        <v>1601</v>
      </c>
      <c r="F909" s="19" t="s">
        <v>884</v>
      </c>
      <c r="G909" s="19">
        <f>G910</f>
        <v>2546000</v>
      </c>
      <c r="H909" s="20">
        <f>H910</f>
        <v>2546</v>
      </c>
      <c r="I909" s="20" t="s">
        <v>885</v>
      </c>
      <c r="J909" s="20">
        <f>J910</f>
        <v>2545505.79</v>
      </c>
      <c r="K909" s="20">
        <f>K910</f>
        <v>2546</v>
      </c>
      <c r="L909" s="17">
        <f t="shared" si="158"/>
        <v>100</v>
      </c>
    </row>
    <row r="910" spans="1:12" ht="28.5" customHeight="1">
      <c r="A910" s="18" t="s">
        <v>85</v>
      </c>
      <c r="B910" s="12" t="s">
        <v>851</v>
      </c>
      <c r="C910" s="12" t="s">
        <v>78</v>
      </c>
      <c r="D910" s="12" t="s">
        <v>86</v>
      </c>
      <c r="E910" s="12" t="s">
        <v>1601</v>
      </c>
      <c r="F910" s="19" t="s">
        <v>884</v>
      </c>
      <c r="G910" s="19">
        <f>G911</f>
        <v>2546000</v>
      </c>
      <c r="H910" s="20">
        <f>H911</f>
        <v>2546</v>
      </c>
      <c r="I910" s="20" t="s">
        <v>885</v>
      </c>
      <c r="J910" s="20">
        <f>J911</f>
        <v>2545505.79</v>
      </c>
      <c r="K910" s="20">
        <f>K911</f>
        <v>2546</v>
      </c>
      <c r="L910" s="17">
        <f t="shared" si="158"/>
        <v>100</v>
      </c>
    </row>
    <row r="911" spans="1:12" ht="56.25" customHeight="1">
      <c r="A911" s="18" t="s">
        <v>1635</v>
      </c>
      <c r="B911" s="12" t="s">
        <v>851</v>
      </c>
      <c r="C911" s="12" t="s">
        <v>78</v>
      </c>
      <c r="D911" s="12" t="s">
        <v>86</v>
      </c>
      <c r="E911" s="12" t="s">
        <v>1636</v>
      </c>
      <c r="F911" s="21">
        <v>2546000</v>
      </c>
      <c r="G911" s="21">
        <f>F911</f>
        <v>2546000</v>
      </c>
      <c r="H911" s="22">
        <f>ROUND(G911/1000,0)</f>
        <v>2546</v>
      </c>
      <c r="I911" s="22">
        <v>2545505.79</v>
      </c>
      <c r="J911" s="22">
        <f>I911</f>
        <v>2545505.79</v>
      </c>
      <c r="K911" s="22">
        <f>ROUND(J911/1000,0)</f>
        <v>2546</v>
      </c>
      <c r="L911" s="17">
        <f t="shared" si="158"/>
        <v>100</v>
      </c>
    </row>
    <row r="912" spans="1:12" ht="124.5" customHeight="1">
      <c r="A912" s="18" t="s">
        <v>93</v>
      </c>
      <c r="B912" s="12" t="s">
        <v>851</v>
      </c>
      <c r="C912" s="12" t="s">
        <v>78</v>
      </c>
      <c r="D912" s="12" t="s">
        <v>94</v>
      </c>
      <c r="E912" s="12" t="s">
        <v>1601</v>
      </c>
      <c r="F912" s="19" t="s">
        <v>886</v>
      </c>
      <c r="G912" s="19">
        <f>G913</f>
        <v>113000</v>
      </c>
      <c r="H912" s="20">
        <f>H913</f>
        <v>113</v>
      </c>
      <c r="I912" s="20" t="s">
        <v>887</v>
      </c>
      <c r="J912" s="20">
        <f>J913</f>
        <v>112722</v>
      </c>
      <c r="K912" s="20">
        <f>K913</f>
        <v>113</v>
      </c>
      <c r="L912" s="17">
        <f t="shared" si="158"/>
        <v>100</v>
      </c>
    </row>
    <row r="913" spans="1:12" ht="28.5" customHeight="1">
      <c r="A913" s="18" t="s">
        <v>101</v>
      </c>
      <c r="B913" s="12" t="s">
        <v>851</v>
      </c>
      <c r="C913" s="12" t="s">
        <v>78</v>
      </c>
      <c r="D913" s="12" t="s">
        <v>102</v>
      </c>
      <c r="E913" s="12" t="s">
        <v>1601</v>
      </c>
      <c r="F913" s="19" t="s">
        <v>886</v>
      </c>
      <c r="G913" s="19">
        <f>G914</f>
        <v>113000</v>
      </c>
      <c r="H913" s="20">
        <f>H914</f>
        <v>113</v>
      </c>
      <c r="I913" s="20" t="s">
        <v>887</v>
      </c>
      <c r="J913" s="20">
        <f>J914</f>
        <v>112722</v>
      </c>
      <c r="K913" s="20">
        <f>K914</f>
        <v>113</v>
      </c>
      <c r="L913" s="17">
        <f t="shared" si="158"/>
        <v>100</v>
      </c>
    </row>
    <row r="914" spans="1:12" ht="56.25" customHeight="1">
      <c r="A914" s="18" t="s">
        <v>1635</v>
      </c>
      <c r="B914" s="12" t="s">
        <v>851</v>
      </c>
      <c r="C914" s="12" t="s">
        <v>78</v>
      </c>
      <c r="D914" s="12" t="s">
        <v>102</v>
      </c>
      <c r="E914" s="12" t="s">
        <v>1636</v>
      </c>
      <c r="F914" s="21">
        <v>113000</v>
      </c>
      <c r="G914" s="21">
        <f>F914</f>
        <v>113000</v>
      </c>
      <c r="H914" s="22">
        <f>ROUND(G914/1000,0)</f>
        <v>113</v>
      </c>
      <c r="I914" s="22">
        <v>112722</v>
      </c>
      <c r="J914" s="22">
        <f>I914</f>
        <v>112722</v>
      </c>
      <c r="K914" s="22">
        <f>ROUND(J914/1000,0)</f>
        <v>113</v>
      </c>
      <c r="L914" s="17">
        <f t="shared" si="158"/>
        <v>100</v>
      </c>
    </row>
    <row r="915" spans="1:12" ht="138" customHeight="1">
      <c r="A915" s="18" t="s">
        <v>105</v>
      </c>
      <c r="B915" s="12" t="s">
        <v>851</v>
      </c>
      <c r="C915" s="12" t="s">
        <v>78</v>
      </c>
      <c r="D915" s="12" t="s">
        <v>106</v>
      </c>
      <c r="E915" s="12" t="s">
        <v>1601</v>
      </c>
      <c r="F915" s="19" t="s">
        <v>479</v>
      </c>
      <c r="G915" s="19">
        <f>G916</f>
        <v>100000</v>
      </c>
      <c r="H915" s="20">
        <f>H916</f>
        <v>100</v>
      </c>
      <c r="I915" s="20" t="s">
        <v>817</v>
      </c>
      <c r="J915" s="20">
        <f>J916</f>
        <v>99499</v>
      </c>
      <c r="K915" s="20">
        <f>K916</f>
        <v>99</v>
      </c>
      <c r="L915" s="17">
        <f t="shared" si="158"/>
        <v>99</v>
      </c>
    </row>
    <row r="916" spans="1:12" ht="28.5" customHeight="1">
      <c r="A916" s="18" t="s">
        <v>85</v>
      </c>
      <c r="B916" s="12" t="s">
        <v>851</v>
      </c>
      <c r="C916" s="12" t="s">
        <v>78</v>
      </c>
      <c r="D916" s="12" t="s">
        <v>109</v>
      </c>
      <c r="E916" s="12" t="s">
        <v>1601</v>
      </c>
      <c r="F916" s="19" t="s">
        <v>479</v>
      </c>
      <c r="G916" s="19">
        <f>G917</f>
        <v>100000</v>
      </c>
      <c r="H916" s="20">
        <f>H917</f>
        <v>100</v>
      </c>
      <c r="I916" s="20" t="s">
        <v>817</v>
      </c>
      <c r="J916" s="20">
        <f>J917</f>
        <v>99499</v>
      </c>
      <c r="K916" s="20">
        <f>K917</f>
        <v>99</v>
      </c>
      <c r="L916" s="17">
        <f t="shared" si="158"/>
        <v>99</v>
      </c>
    </row>
    <row r="917" spans="1:12" ht="56.25" customHeight="1">
      <c r="A917" s="18" t="s">
        <v>1635</v>
      </c>
      <c r="B917" s="12" t="s">
        <v>851</v>
      </c>
      <c r="C917" s="12" t="s">
        <v>78</v>
      </c>
      <c r="D917" s="12" t="s">
        <v>109</v>
      </c>
      <c r="E917" s="12" t="s">
        <v>1636</v>
      </c>
      <c r="F917" s="21">
        <v>100000</v>
      </c>
      <c r="G917" s="21">
        <f>F917</f>
        <v>100000</v>
      </c>
      <c r="H917" s="22">
        <f>ROUND(G917/1000,0)</f>
        <v>100</v>
      </c>
      <c r="I917" s="22">
        <v>99499</v>
      </c>
      <c r="J917" s="22">
        <f>I917</f>
        <v>99499</v>
      </c>
      <c r="K917" s="22">
        <f>ROUND(J917/1000,0)</f>
        <v>99</v>
      </c>
      <c r="L917" s="17">
        <f t="shared" si="158"/>
        <v>99</v>
      </c>
    </row>
    <row r="918" spans="1:12" ht="69.75" customHeight="1">
      <c r="A918" s="18" t="s">
        <v>481</v>
      </c>
      <c r="B918" s="12" t="s">
        <v>851</v>
      </c>
      <c r="C918" s="12" t="s">
        <v>78</v>
      </c>
      <c r="D918" s="12" t="s">
        <v>482</v>
      </c>
      <c r="E918" s="12" t="s">
        <v>1601</v>
      </c>
      <c r="F918" s="19" t="s">
        <v>888</v>
      </c>
      <c r="G918" s="19">
        <f>G919+G924</f>
        <v>39978140.300000004</v>
      </c>
      <c r="H918" s="20">
        <f>H919+H924</f>
        <v>39978</v>
      </c>
      <c r="I918" s="20" t="s">
        <v>889</v>
      </c>
      <c r="J918" s="20">
        <f>J919+J924</f>
        <v>38976409.78</v>
      </c>
      <c r="K918" s="20">
        <f>K919+K924</f>
        <v>38976</v>
      </c>
      <c r="L918" s="17">
        <f t="shared" si="158"/>
        <v>97.4936214918205</v>
      </c>
    </row>
    <row r="919" spans="1:12" ht="138" customHeight="1">
      <c r="A919" s="18" t="s">
        <v>484</v>
      </c>
      <c r="B919" s="12" t="s">
        <v>851</v>
      </c>
      <c r="C919" s="12" t="s">
        <v>78</v>
      </c>
      <c r="D919" s="12" t="s">
        <v>485</v>
      </c>
      <c r="E919" s="12" t="s">
        <v>1601</v>
      </c>
      <c r="F919" s="19" t="s">
        <v>890</v>
      </c>
      <c r="G919" s="19">
        <f>G920+G922</f>
        <v>34079040.300000004</v>
      </c>
      <c r="H919" s="20">
        <f>H920+H922</f>
        <v>34079</v>
      </c>
      <c r="I919" s="20" t="s">
        <v>890</v>
      </c>
      <c r="J919" s="20">
        <f>J920+J922</f>
        <v>34079040.300000004</v>
      </c>
      <c r="K919" s="20">
        <f>K920+K922</f>
        <v>34079</v>
      </c>
      <c r="L919" s="17">
        <f t="shared" si="158"/>
        <v>100</v>
      </c>
    </row>
    <row r="920" spans="1:12" ht="28.5" customHeight="1">
      <c r="A920" s="18" t="s">
        <v>486</v>
      </c>
      <c r="B920" s="12" t="s">
        <v>851</v>
      </c>
      <c r="C920" s="12" t="s">
        <v>78</v>
      </c>
      <c r="D920" s="12" t="s">
        <v>487</v>
      </c>
      <c r="E920" s="12" t="s">
        <v>1601</v>
      </c>
      <c r="F920" s="19" t="s">
        <v>891</v>
      </c>
      <c r="G920" s="19">
        <f>G921</f>
        <v>52340.27</v>
      </c>
      <c r="H920" s="20">
        <f>H921</f>
        <v>52</v>
      </c>
      <c r="I920" s="20" t="s">
        <v>891</v>
      </c>
      <c r="J920" s="20">
        <f>J921</f>
        <v>52340.27</v>
      </c>
      <c r="K920" s="20">
        <f>K921</f>
        <v>52</v>
      </c>
      <c r="L920" s="17">
        <f t="shared" si="158"/>
        <v>100</v>
      </c>
    </row>
    <row r="921" spans="1:12" ht="56.25" customHeight="1">
      <c r="A921" s="18" t="s">
        <v>1635</v>
      </c>
      <c r="B921" s="12" t="s">
        <v>851</v>
      </c>
      <c r="C921" s="12" t="s">
        <v>78</v>
      </c>
      <c r="D921" s="12" t="s">
        <v>487</v>
      </c>
      <c r="E921" s="12" t="s">
        <v>1636</v>
      </c>
      <c r="F921" s="21">
        <v>52340.27</v>
      </c>
      <c r="G921" s="21">
        <f>F921</f>
        <v>52340.27</v>
      </c>
      <c r="H921" s="22">
        <f>ROUND(G921/1000,0)</f>
        <v>52</v>
      </c>
      <c r="I921" s="22">
        <v>52340.27</v>
      </c>
      <c r="J921" s="22">
        <f>I921</f>
        <v>52340.27</v>
      </c>
      <c r="K921" s="22">
        <f>ROUND(J921/1000,0)</f>
        <v>52</v>
      </c>
      <c r="L921" s="17">
        <f t="shared" si="158"/>
        <v>100</v>
      </c>
    </row>
    <row r="922" spans="1:12" ht="28.5" customHeight="1">
      <c r="A922" s="18" t="s">
        <v>489</v>
      </c>
      <c r="B922" s="12" t="s">
        <v>851</v>
      </c>
      <c r="C922" s="12" t="s">
        <v>78</v>
      </c>
      <c r="D922" s="12" t="s">
        <v>490</v>
      </c>
      <c r="E922" s="12" t="s">
        <v>1601</v>
      </c>
      <c r="F922" s="19" t="s">
        <v>892</v>
      </c>
      <c r="G922" s="19">
        <f>G923</f>
        <v>34026700.03</v>
      </c>
      <c r="H922" s="20">
        <f>H923</f>
        <v>34027</v>
      </c>
      <c r="I922" s="20" t="s">
        <v>892</v>
      </c>
      <c r="J922" s="20">
        <f>J923</f>
        <v>34026700.03</v>
      </c>
      <c r="K922" s="20">
        <f>K923</f>
        <v>34027</v>
      </c>
      <c r="L922" s="17">
        <f t="shared" si="158"/>
        <v>100</v>
      </c>
    </row>
    <row r="923" spans="1:12" ht="56.25" customHeight="1">
      <c r="A923" s="18" t="s">
        <v>1635</v>
      </c>
      <c r="B923" s="12" t="s">
        <v>851</v>
      </c>
      <c r="C923" s="12" t="s">
        <v>78</v>
      </c>
      <c r="D923" s="12" t="s">
        <v>490</v>
      </c>
      <c r="E923" s="12" t="s">
        <v>1636</v>
      </c>
      <c r="F923" s="21">
        <v>34026700.03</v>
      </c>
      <c r="G923" s="21">
        <f>F923</f>
        <v>34026700.03</v>
      </c>
      <c r="H923" s="22">
        <f>ROUND(G923/1000,0)</f>
        <v>34027</v>
      </c>
      <c r="I923" s="22">
        <v>34026700.03</v>
      </c>
      <c r="J923" s="22">
        <f>I923</f>
        <v>34026700.03</v>
      </c>
      <c r="K923" s="22">
        <f>ROUND(J923/1000,0)</f>
        <v>34027</v>
      </c>
      <c r="L923" s="17">
        <f t="shared" si="158"/>
        <v>100</v>
      </c>
    </row>
    <row r="924" spans="1:12" ht="138" customHeight="1">
      <c r="A924" s="18" t="s">
        <v>665</v>
      </c>
      <c r="B924" s="12" t="s">
        <v>851</v>
      </c>
      <c r="C924" s="12" t="s">
        <v>78</v>
      </c>
      <c r="D924" s="12" t="s">
        <v>666</v>
      </c>
      <c r="E924" s="12" t="s">
        <v>1601</v>
      </c>
      <c r="F924" s="19" t="s">
        <v>893</v>
      </c>
      <c r="G924" s="19">
        <f>G925+G927</f>
        <v>5899100</v>
      </c>
      <c r="H924" s="20">
        <f>H925+H927</f>
        <v>5899</v>
      </c>
      <c r="I924" s="20" t="s">
        <v>894</v>
      </c>
      <c r="J924" s="20">
        <f>J925+J927</f>
        <v>4897369.48</v>
      </c>
      <c r="K924" s="20">
        <f>K925+K927</f>
        <v>4897</v>
      </c>
      <c r="L924" s="17">
        <f t="shared" si="158"/>
        <v>83.01407018138669</v>
      </c>
    </row>
    <row r="925" spans="1:12" ht="28.5" customHeight="1">
      <c r="A925" s="18" t="s">
        <v>669</v>
      </c>
      <c r="B925" s="12" t="s">
        <v>851</v>
      </c>
      <c r="C925" s="12" t="s">
        <v>78</v>
      </c>
      <c r="D925" s="12" t="s">
        <v>670</v>
      </c>
      <c r="E925" s="12" t="s">
        <v>1601</v>
      </c>
      <c r="F925" s="19" t="s">
        <v>895</v>
      </c>
      <c r="G925" s="19">
        <f>G926</f>
        <v>58.98</v>
      </c>
      <c r="H925" s="20">
        <f>H926</f>
        <v>0</v>
      </c>
      <c r="I925" s="20" t="s">
        <v>896</v>
      </c>
      <c r="J925" s="20">
        <f>J926</f>
        <v>48.98</v>
      </c>
      <c r="K925" s="20">
        <f>K926</f>
        <v>0</v>
      </c>
      <c r="L925" s="17" t="e">
        <f t="shared" si="158"/>
        <v>#DIV/0!</v>
      </c>
    </row>
    <row r="926" spans="1:12" ht="56.25" customHeight="1">
      <c r="A926" s="18" t="s">
        <v>1635</v>
      </c>
      <c r="B926" s="12" t="s">
        <v>851</v>
      </c>
      <c r="C926" s="12" t="s">
        <v>78</v>
      </c>
      <c r="D926" s="12" t="s">
        <v>670</v>
      </c>
      <c r="E926" s="12" t="s">
        <v>1636</v>
      </c>
      <c r="F926" s="21">
        <v>58.98</v>
      </c>
      <c r="G926" s="21">
        <f>F926</f>
        <v>58.98</v>
      </c>
      <c r="H926" s="22">
        <f>ROUND(G926/1000,0)</f>
        <v>0</v>
      </c>
      <c r="I926" s="22">
        <v>48.98</v>
      </c>
      <c r="J926" s="22">
        <f>I926</f>
        <v>48.98</v>
      </c>
      <c r="K926" s="22">
        <f>ROUND(J926/1000,0)</f>
        <v>0</v>
      </c>
      <c r="L926" s="17" t="e">
        <f t="shared" si="158"/>
        <v>#DIV/0!</v>
      </c>
    </row>
    <row r="927" spans="1:12" ht="28.5" customHeight="1">
      <c r="A927" s="18" t="s">
        <v>673</v>
      </c>
      <c r="B927" s="12" t="s">
        <v>851</v>
      </c>
      <c r="C927" s="12" t="s">
        <v>78</v>
      </c>
      <c r="D927" s="12" t="s">
        <v>674</v>
      </c>
      <c r="E927" s="12" t="s">
        <v>1601</v>
      </c>
      <c r="F927" s="19" t="s">
        <v>897</v>
      </c>
      <c r="G927" s="19">
        <f>G928</f>
        <v>5899041.02</v>
      </c>
      <c r="H927" s="20">
        <f>H928</f>
        <v>5899</v>
      </c>
      <c r="I927" s="20" t="s">
        <v>898</v>
      </c>
      <c r="J927" s="20">
        <f>J928</f>
        <v>4897320.5</v>
      </c>
      <c r="K927" s="20">
        <f>K928</f>
        <v>4897</v>
      </c>
      <c r="L927" s="17">
        <f t="shared" si="158"/>
        <v>83.01407018138669</v>
      </c>
    </row>
    <row r="928" spans="1:12" ht="56.25" customHeight="1">
      <c r="A928" s="18" t="s">
        <v>1635</v>
      </c>
      <c r="B928" s="12" t="s">
        <v>851</v>
      </c>
      <c r="C928" s="12" t="s">
        <v>78</v>
      </c>
      <c r="D928" s="12" t="s">
        <v>674</v>
      </c>
      <c r="E928" s="12" t="s">
        <v>1636</v>
      </c>
      <c r="F928" s="21">
        <v>5899041.02</v>
      </c>
      <c r="G928" s="21">
        <f>F928</f>
        <v>5899041.02</v>
      </c>
      <c r="H928" s="22">
        <f>ROUND(G928/1000,0)</f>
        <v>5899</v>
      </c>
      <c r="I928" s="22">
        <v>4897320.5</v>
      </c>
      <c r="J928" s="22">
        <f>I928</f>
        <v>4897320.5</v>
      </c>
      <c r="K928" s="22">
        <f>ROUND(J928/1000,0)</f>
        <v>4897</v>
      </c>
      <c r="L928" s="17">
        <f t="shared" si="158"/>
        <v>83.01407018138669</v>
      </c>
    </row>
    <row r="929" spans="1:12" ht="15" customHeight="1">
      <c r="A929" s="18" t="s">
        <v>303</v>
      </c>
      <c r="B929" s="12" t="s">
        <v>851</v>
      </c>
      <c r="C929" s="12" t="s">
        <v>304</v>
      </c>
      <c r="D929" s="12" t="s">
        <v>1601</v>
      </c>
      <c r="E929" s="12" t="s">
        <v>1601</v>
      </c>
      <c r="F929" s="19" t="s">
        <v>493</v>
      </c>
      <c r="G929" s="19">
        <f>G930+G934</f>
        <v>147000</v>
      </c>
      <c r="H929" s="20">
        <f>H930+H934</f>
        <v>147</v>
      </c>
      <c r="I929" s="20" t="s">
        <v>899</v>
      </c>
      <c r="J929" s="20">
        <f>J930+J934</f>
        <v>146797.57</v>
      </c>
      <c r="K929" s="20">
        <f>K930+K934</f>
        <v>147</v>
      </c>
      <c r="L929" s="17">
        <f t="shared" si="158"/>
        <v>100</v>
      </c>
    </row>
    <row r="930" spans="1:12" ht="56.25" customHeight="1">
      <c r="A930" s="18" t="s">
        <v>217</v>
      </c>
      <c r="B930" s="12" t="s">
        <v>851</v>
      </c>
      <c r="C930" s="12" t="s">
        <v>304</v>
      </c>
      <c r="D930" s="12" t="s">
        <v>218</v>
      </c>
      <c r="E930" s="12" t="s">
        <v>1601</v>
      </c>
      <c r="F930" s="19" t="s">
        <v>900</v>
      </c>
      <c r="G930" s="19">
        <f aca="true" t="shared" si="161" ref="G930:H932">G931</f>
        <v>94000</v>
      </c>
      <c r="H930" s="20">
        <f t="shared" si="161"/>
        <v>94</v>
      </c>
      <c r="I930" s="20" t="s">
        <v>901</v>
      </c>
      <c r="J930" s="20">
        <f aca="true" t="shared" si="162" ref="J930:K932">J931</f>
        <v>93797.57</v>
      </c>
      <c r="K930" s="20">
        <f t="shared" si="162"/>
        <v>94</v>
      </c>
      <c r="L930" s="17">
        <f t="shared" si="158"/>
        <v>100</v>
      </c>
    </row>
    <row r="931" spans="1:12" ht="83.25" customHeight="1">
      <c r="A931" s="18" t="s">
        <v>330</v>
      </c>
      <c r="B931" s="12" t="s">
        <v>851</v>
      </c>
      <c r="C931" s="12" t="s">
        <v>304</v>
      </c>
      <c r="D931" s="12" t="s">
        <v>331</v>
      </c>
      <c r="E931" s="12" t="s">
        <v>1601</v>
      </c>
      <c r="F931" s="19" t="s">
        <v>900</v>
      </c>
      <c r="G931" s="19">
        <f t="shared" si="161"/>
        <v>94000</v>
      </c>
      <c r="H931" s="20">
        <f t="shared" si="161"/>
        <v>94</v>
      </c>
      <c r="I931" s="20" t="s">
        <v>901</v>
      </c>
      <c r="J931" s="20">
        <f t="shared" si="162"/>
        <v>93797.57</v>
      </c>
      <c r="K931" s="20">
        <f t="shared" si="162"/>
        <v>94</v>
      </c>
      <c r="L931" s="17">
        <f t="shared" si="158"/>
        <v>100</v>
      </c>
    </row>
    <row r="932" spans="1:12" ht="28.5" customHeight="1">
      <c r="A932" s="18" t="s">
        <v>334</v>
      </c>
      <c r="B932" s="12" t="s">
        <v>851</v>
      </c>
      <c r="C932" s="12" t="s">
        <v>304</v>
      </c>
      <c r="D932" s="12" t="s">
        <v>335</v>
      </c>
      <c r="E932" s="12" t="s">
        <v>1601</v>
      </c>
      <c r="F932" s="19" t="s">
        <v>900</v>
      </c>
      <c r="G932" s="19">
        <f t="shared" si="161"/>
        <v>94000</v>
      </c>
      <c r="H932" s="20">
        <f t="shared" si="161"/>
        <v>94</v>
      </c>
      <c r="I932" s="20" t="s">
        <v>901</v>
      </c>
      <c r="J932" s="20">
        <f t="shared" si="162"/>
        <v>93797.57</v>
      </c>
      <c r="K932" s="20">
        <f t="shared" si="162"/>
        <v>94</v>
      </c>
      <c r="L932" s="17">
        <f t="shared" si="158"/>
        <v>100</v>
      </c>
    </row>
    <row r="933" spans="1:12" ht="56.25" customHeight="1">
      <c r="A933" s="18" t="s">
        <v>1635</v>
      </c>
      <c r="B933" s="12" t="s">
        <v>851</v>
      </c>
      <c r="C933" s="12" t="s">
        <v>304</v>
      </c>
      <c r="D933" s="12" t="s">
        <v>335</v>
      </c>
      <c r="E933" s="12" t="s">
        <v>1636</v>
      </c>
      <c r="F933" s="21">
        <v>94000</v>
      </c>
      <c r="G933" s="21">
        <f>F933</f>
        <v>94000</v>
      </c>
      <c r="H933" s="22">
        <f>ROUND(G933/1000,0)</f>
        <v>94</v>
      </c>
      <c r="I933" s="22">
        <v>93797.57</v>
      </c>
      <c r="J933" s="22">
        <f>I933</f>
        <v>93797.57</v>
      </c>
      <c r="K933" s="22">
        <f>ROUND(J933/1000,0)</f>
        <v>94</v>
      </c>
      <c r="L933" s="17">
        <f t="shared" si="158"/>
        <v>100</v>
      </c>
    </row>
    <row r="934" spans="1:12" ht="56.25" customHeight="1">
      <c r="A934" s="18" t="s">
        <v>12</v>
      </c>
      <c r="B934" s="12" t="s">
        <v>851</v>
      </c>
      <c r="C934" s="12" t="s">
        <v>304</v>
      </c>
      <c r="D934" s="12" t="s">
        <v>13</v>
      </c>
      <c r="E934" s="12" t="s">
        <v>1601</v>
      </c>
      <c r="F934" s="19" t="s">
        <v>902</v>
      </c>
      <c r="G934" s="19">
        <f aca="true" t="shared" si="163" ref="G934:H936">G935</f>
        <v>53000</v>
      </c>
      <c r="H934" s="20">
        <f t="shared" si="163"/>
        <v>53</v>
      </c>
      <c r="I934" s="20" t="s">
        <v>902</v>
      </c>
      <c r="J934" s="20">
        <f aca="true" t="shared" si="164" ref="J934:K936">J935</f>
        <v>53000</v>
      </c>
      <c r="K934" s="20">
        <f t="shared" si="164"/>
        <v>53</v>
      </c>
      <c r="L934" s="17">
        <f t="shared" si="158"/>
        <v>100</v>
      </c>
    </row>
    <row r="935" spans="1:12" ht="83.25" customHeight="1">
      <c r="A935" s="18" t="s">
        <v>146</v>
      </c>
      <c r="B935" s="12" t="s">
        <v>851</v>
      </c>
      <c r="C935" s="12" t="s">
        <v>304</v>
      </c>
      <c r="D935" s="12" t="s">
        <v>147</v>
      </c>
      <c r="E935" s="12" t="s">
        <v>1601</v>
      </c>
      <c r="F935" s="19" t="s">
        <v>902</v>
      </c>
      <c r="G935" s="19">
        <f t="shared" si="163"/>
        <v>53000</v>
      </c>
      <c r="H935" s="20">
        <f t="shared" si="163"/>
        <v>53</v>
      </c>
      <c r="I935" s="20" t="s">
        <v>902</v>
      </c>
      <c r="J935" s="20">
        <f t="shared" si="164"/>
        <v>53000</v>
      </c>
      <c r="K935" s="20">
        <f t="shared" si="164"/>
        <v>53</v>
      </c>
      <c r="L935" s="17">
        <f t="shared" si="158"/>
        <v>100</v>
      </c>
    </row>
    <row r="936" spans="1:12" ht="28.5" customHeight="1">
      <c r="A936" s="18" t="s">
        <v>148</v>
      </c>
      <c r="B936" s="12" t="s">
        <v>851</v>
      </c>
      <c r="C936" s="12" t="s">
        <v>304</v>
      </c>
      <c r="D936" s="12" t="s">
        <v>149</v>
      </c>
      <c r="E936" s="12" t="s">
        <v>1601</v>
      </c>
      <c r="F936" s="19" t="s">
        <v>902</v>
      </c>
      <c r="G936" s="19">
        <f t="shared" si="163"/>
        <v>53000</v>
      </c>
      <c r="H936" s="20">
        <f t="shared" si="163"/>
        <v>53</v>
      </c>
      <c r="I936" s="20" t="s">
        <v>902</v>
      </c>
      <c r="J936" s="20">
        <f t="shared" si="164"/>
        <v>53000</v>
      </c>
      <c r="K936" s="20">
        <f t="shared" si="164"/>
        <v>53</v>
      </c>
      <c r="L936" s="17">
        <f t="shared" si="158"/>
        <v>100</v>
      </c>
    </row>
    <row r="937" spans="1:12" ht="56.25" customHeight="1">
      <c r="A937" s="18" t="s">
        <v>1635</v>
      </c>
      <c r="B937" s="12" t="s">
        <v>851</v>
      </c>
      <c r="C937" s="12" t="s">
        <v>304</v>
      </c>
      <c r="D937" s="12" t="s">
        <v>149</v>
      </c>
      <c r="E937" s="12" t="s">
        <v>1636</v>
      </c>
      <c r="F937" s="21">
        <v>53000</v>
      </c>
      <c r="G937" s="21">
        <f>F937</f>
        <v>53000</v>
      </c>
      <c r="H937" s="22">
        <f>ROUND(G937/1000,0)</f>
        <v>53</v>
      </c>
      <c r="I937" s="22">
        <v>53000</v>
      </c>
      <c r="J937" s="22">
        <f>I937</f>
        <v>53000</v>
      </c>
      <c r="K937" s="22">
        <f>ROUND(J937/1000,0)</f>
        <v>53</v>
      </c>
      <c r="L937" s="17">
        <f t="shared" si="158"/>
        <v>100</v>
      </c>
    </row>
    <row r="938" spans="1:12" ht="15" customHeight="1">
      <c r="A938" s="18" t="s">
        <v>141</v>
      </c>
      <c r="B938" s="12" t="s">
        <v>851</v>
      </c>
      <c r="C938" s="12" t="s">
        <v>142</v>
      </c>
      <c r="D938" s="12" t="s">
        <v>1601</v>
      </c>
      <c r="E938" s="12" t="s">
        <v>1601</v>
      </c>
      <c r="F938" s="19" t="s">
        <v>903</v>
      </c>
      <c r="G938" s="19">
        <f>G939</f>
        <v>317000</v>
      </c>
      <c r="H938" s="20">
        <f>H939</f>
        <v>317</v>
      </c>
      <c r="I938" s="20" t="s">
        <v>904</v>
      </c>
      <c r="J938" s="20">
        <f>J939</f>
        <v>315462.48</v>
      </c>
      <c r="K938" s="20">
        <f>K939</f>
        <v>315</v>
      </c>
      <c r="L938" s="17">
        <f t="shared" si="158"/>
        <v>99.36908517350159</v>
      </c>
    </row>
    <row r="939" spans="1:12" ht="42" customHeight="1">
      <c r="A939" s="18" t="s">
        <v>118</v>
      </c>
      <c r="B939" s="12" t="s">
        <v>851</v>
      </c>
      <c r="C939" s="12" t="s">
        <v>142</v>
      </c>
      <c r="D939" s="12" t="s">
        <v>119</v>
      </c>
      <c r="E939" s="12" t="s">
        <v>1601</v>
      </c>
      <c r="F939" s="19" t="s">
        <v>903</v>
      </c>
      <c r="G939" s="19">
        <f>G940</f>
        <v>317000</v>
      </c>
      <c r="H939" s="20">
        <f>H940</f>
        <v>317</v>
      </c>
      <c r="I939" s="20" t="s">
        <v>904</v>
      </c>
      <c r="J939" s="20">
        <f>J940</f>
        <v>315462.48</v>
      </c>
      <c r="K939" s="20">
        <f>K940</f>
        <v>315</v>
      </c>
      <c r="L939" s="17">
        <f t="shared" si="158"/>
        <v>99.36908517350159</v>
      </c>
    </row>
    <row r="940" spans="1:12" ht="69.75" customHeight="1">
      <c r="A940" s="18" t="s">
        <v>120</v>
      </c>
      <c r="B940" s="12" t="s">
        <v>851</v>
      </c>
      <c r="C940" s="12" t="s">
        <v>142</v>
      </c>
      <c r="D940" s="12" t="s">
        <v>121</v>
      </c>
      <c r="E940" s="12" t="s">
        <v>1601</v>
      </c>
      <c r="F940" s="19" t="s">
        <v>903</v>
      </c>
      <c r="G940" s="19">
        <f>G941+G943</f>
        <v>317000</v>
      </c>
      <c r="H940" s="20">
        <f>H941+H943</f>
        <v>317</v>
      </c>
      <c r="I940" s="20" t="s">
        <v>904</v>
      </c>
      <c r="J940" s="20">
        <f>J941+J943</f>
        <v>315462.48</v>
      </c>
      <c r="K940" s="20">
        <f>K941+K943</f>
        <v>315</v>
      </c>
      <c r="L940" s="17">
        <f t="shared" si="158"/>
        <v>99.36908517350159</v>
      </c>
    </row>
    <row r="941" spans="1:12" ht="42" customHeight="1">
      <c r="A941" s="18" t="s">
        <v>133</v>
      </c>
      <c r="B941" s="12" t="s">
        <v>851</v>
      </c>
      <c r="C941" s="12" t="s">
        <v>142</v>
      </c>
      <c r="D941" s="12" t="s">
        <v>134</v>
      </c>
      <c r="E941" s="12" t="s">
        <v>1601</v>
      </c>
      <c r="F941" s="19" t="s">
        <v>680</v>
      </c>
      <c r="G941" s="19">
        <f>G942</f>
        <v>61000</v>
      </c>
      <c r="H941" s="20">
        <f>H942</f>
        <v>61</v>
      </c>
      <c r="I941" s="20" t="s">
        <v>905</v>
      </c>
      <c r="J941" s="20">
        <f>J942</f>
        <v>60550</v>
      </c>
      <c r="K941" s="20">
        <f>K942</f>
        <v>60</v>
      </c>
      <c r="L941" s="17">
        <f t="shared" si="158"/>
        <v>98.36065573770492</v>
      </c>
    </row>
    <row r="942" spans="1:12" ht="56.25" customHeight="1">
      <c r="A942" s="18" t="s">
        <v>1635</v>
      </c>
      <c r="B942" s="12" t="s">
        <v>851</v>
      </c>
      <c r="C942" s="12" t="s">
        <v>142</v>
      </c>
      <c r="D942" s="12" t="s">
        <v>134</v>
      </c>
      <c r="E942" s="12" t="s">
        <v>1636</v>
      </c>
      <c r="F942" s="21">
        <v>61000</v>
      </c>
      <c r="G942" s="21">
        <f>F942</f>
        <v>61000</v>
      </c>
      <c r="H942" s="22">
        <f>ROUND(G942/1000,0)</f>
        <v>61</v>
      </c>
      <c r="I942" s="22">
        <v>60550</v>
      </c>
      <c r="J942" s="22">
        <f>I942</f>
        <v>60550</v>
      </c>
      <c r="K942" s="22">
        <f>ROUND(J942/1000,0)-1</f>
        <v>60</v>
      </c>
      <c r="L942" s="17">
        <f t="shared" si="158"/>
        <v>98.36065573770492</v>
      </c>
    </row>
    <row r="943" spans="1:12" ht="15" customHeight="1">
      <c r="A943" s="18" t="s">
        <v>169</v>
      </c>
      <c r="B943" s="12" t="s">
        <v>851</v>
      </c>
      <c r="C943" s="12" t="s">
        <v>142</v>
      </c>
      <c r="D943" s="12" t="s">
        <v>170</v>
      </c>
      <c r="E943" s="12" t="s">
        <v>1601</v>
      </c>
      <c r="F943" s="19" t="s">
        <v>906</v>
      </c>
      <c r="G943" s="19">
        <f>G944</f>
        <v>256000</v>
      </c>
      <c r="H943" s="20">
        <f>H944</f>
        <v>256</v>
      </c>
      <c r="I943" s="20" t="s">
        <v>907</v>
      </c>
      <c r="J943" s="20">
        <f>J944</f>
        <v>254912.48</v>
      </c>
      <c r="K943" s="20">
        <f>K944</f>
        <v>255</v>
      </c>
      <c r="L943" s="17">
        <f t="shared" si="158"/>
        <v>99.609375</v>
      </c>
    </row>
    <row r="944" spans="1:12" ht="56.25" customHeight="1">
      <c r="A944" s="18" t="s">
        <v>1635</v>
      </c>
      <c r="B944" s="12" t="s">
        <v>851</v>
      </c>
      <c r="C944" s="12" t="s">
        <v>142</v>
      </c>
      <c r="D944" s="12" t="s">
        <v>170</v>
      </c>
      <c r="E944" s="12" t="s">
        <v>1636</v>
      </c>
      <c r="F944" s="21">
        <v>256000</v>
      </c>
      <c r="G944" s="21">
        <f>F944</f>
        <v>256000</v>
      </c>
      <c r="H944" s="22">
        <f>ROUND(G944/1000,0)</f>
        <v>256</v>
      </c>
      <c r="I944" s="22">
        <v>254912.48</v>
      </c>
      <c r="J944" s="22">
        <f>I944</f>
        <v>254912.48</v>
      </c>
      <c r="K944" s="22">
        <f>ROUND(J944/1000,0)</f>
        <v>255</v>
      </c>
      <c r="L944" s="17">
        <f t="shared" si="158"/>
        <v>99.609375</v>
      </c>
    </row>
    <row r="945" spans="1:12" ht="28.5" customHeight="1">
      <c r="A945" s="18" t="s">
        <v>355</v>
      </c>
      <c r="B945" s="12" t="s">
        <v>851</v>
      </c>
      <c r="C945" s="12" t="s">
        <v>356</v>
      </c>
      <c r="D945" s="12" t="s">
        <v>1601</v>
      </c>
      <c r="E945" s="12" t="s">
        <v>1601</v>
      </c>
      <c r="F945" s="19" t="s">
        <v>908</v>
      </c>
      <c r="G945" s="19">
        <f>G946</f>
        <v>9292960</v>
      </c>
      <c r="H945" s="20">
        <f>H946</f>
        <v>9293</v>
      </c>
      <c r="I945" s="20" t="s">
        <v>909</v>
      </c>
      <c r="J945" s="20">
        <f>J946</f>
        <v>9259393.04</v>
      </c>
      <c r="K945" s="20">
        <f>K946</f>
        <v>9259</v>
      </c>
      <c r="L945" s="17">
        <f t="shared" si="158"/>
        <v>99.6341332185516</v>
      </c>
    </row>
    <row r="946" spans="1:12" ht="56.25" customHeight="1">
      <c r="A946" s="18" t="s">
        <v>217</v>
      </c>
      <c r="B946" s="12" t="s">
        <v>851</v>
      </c>
      <c r="C946" s="12" t="s">
        <v>356</v>
      </c>
      <c r="D946" s="12" t="s">
        <v>218</v>
      </c>
      <c r="E946" s="12" t="s">
        <v>1601</v>
      </c>
      <c r="F946" s="19" t="s">
        <v>908</v>
      </c>
      <c r="G946" s="19">
        <f>G947</f>
        <v>9292960</v>
      </c>
      <c r="H946" s="20">
        <f>H947</f>
        <v>9293</v>
      </c>
      <c r="I946" s="20" t="s">
        <v>909</v>
      </c>
      <c r="J946" s="20">
        <f>J947</f>
        <v>9259393.04</v>
      </c>
      <c r="K946" s="20">
        <f>K947</f>
        <v>9259</v>
      </c>
      <c r="L946" s="17">
        <f t="shared" si="158"/>
        <v>99.6341332185516</v>
      </c>
    </row>
    <row r="947" spans="1:12" ht="111" customHeight="1">
      <c r="A947" s="18" t="s">
        <v>502</v>
      </c>
      <c r="B947" s="12" t="s">
        <v>851</v>
      </c>
      <c r="C947" s="12" t="s">
        <v>356</v>
      </c>
      <c r="D947" s="12" t="s">
        <v>503</v>
      </c>
      <c r="E947" s="12" t="s">
        <v>1601</v>
      </c>
      <c r="F947" s="19" t="s">
        <v>908</v>
      </c>
      <c r="G947" s="19">
        <f>G948+G950+G952+G954+G956</f>
        <v>9292960</v>
      </c>
      <c r="H947" s="20">
        <f>H948+H950+H952+H954+H956</f>
        <v>9293</v>
      </c>
      <c r="I947" s="20" t="s">
        <v>909</v>
      </c>
      <c r="J947" s="20">
        <f>J948+J950+J952+J954+J956</f>
        <v>9259393.04</v>
      </c>
      <c r="K947" s="20">
        <f>K948+K950+K952+K954+K956</f>
        <v>9259</v>
      </c>
      <c r="L947" s="17">
        <f t="shared" si="158"/>
        <v>99.6341332185516</v>
      </c>
    </row>
    <row r="948" spans="1:12" ht="69.75" customHeight="1">
      <c r="A948" s="18" t="s">
        <v>504</v>
      </c>
      <c r="B948" s="12" t="s">
        <v>851</v>
      </c>
      <c r="C948" s="12" t="s">
        <v>356</v>
      </c>
      <c r="D948" s="12" t="s">
        <v>505</v>
      </c>
      <c r="E948" s="12" t="s">
        <v>1601</v>
      </c>
      <c r="F948" s="19" t="s">
        <v>910</v>
      </c>
      <c r="G948" s="19">
        <f>G949</f>
        <v>349900</v>
      </c>
      <c r="H948" s="20">
        <f>H949</f>
        <v>350</v>
      </c>
      <c r="I948" s="20" t="s">
        <v>911</v>
      </c>
      <c r="J948" s="20">
        <f>J949</f>
        <v>316378.91</v>
      </c>
      <c r="K948" s="20">
        <f>K949</f>
        <v>316</v>
      </c>
      <c r="L948" s="17">
        <f t="shared" si="158"/>
        <v>90.28571428571428</v>
      </c>
    </row>
    <row r="949" spans="1:12" ht="28.5" customHeight="1">
      <c r="A949" s="18" t="s">
        <v>1658</v>
      </c>
      <c r="B949" s="12" t="s">
        <v>851</v>
      </c>
      <c r="C949" s="12" t="s">
        <v>356</v>
      </c>
      <c r="D949" s="12" t="s">
        <v>505</v>
      </c>
      <c r="E949" s="12" t="s">
        <v>1659</v>
      </c>
      <c r="F949" s="21">
        <v>349900</v>
      </c>
      <c r="G949" s="21">
        <f>F949</f>
        <v>349900</v>
      </c>
      <c r="H949" s="22">
        <f>ROUND(G949/1000,0)</f>
        <v>350</v>
      </c>
      <c r="I949" s="22">
        <v>316378.91</v>
      </c>
      <c r="J949" s="22">
        <f>I949</f>
        <v>316378.91</v>
      </c>
      <c r="K949" s="22">
        <f>ROUND(J949/1000,0)</f>
        <v>316</v>
      </c>
      <c r="L949" s="17">
        <f t="shared" si="158"/>
        <v>90.28571428571428</v>
      </c>
    </row>
    <row r="950" spans="1:12" ht="42" customHeight="1">
      <c r="A950" s="18" t="s">
        <v>508</v>
      </c>
      <c r="B950" s="12" t="s">
        <v>851</v>
      </c>
      <c r="C950" s="12" t="s">
        <v>356</v>
      </c>
      <c r="D950" s="12" t="s">
        <v>509</v>
      </c>
      <c r="E950" s="12" t="s">
        <v>1601</v>
      </c>
      <c r="F950" s="19" t="s">
        <v>912</v>
      </c>
      <c r="G950" s="19">
        <f>G951</f>
        <v>1568430</v>
      </c>
      <c r="H950" s="20">
        <f>H951</f>
        <v>1568</v>
      </c>
      <c r="I950" s="20" t="s">
        <v>913</v>
      </c>
      <c r="J950" s="20">
        <f>J951</f>
        <v>1568428</v>
      </c>
      <c r="K950" s="20">
        <f>K951</f>
        <v>1568</v>
      </c>
      <c r="L950" s="17">
        <f t="shared" si="158"/>
        <v>100</v>
      </c>
    </row>
    <row r="951" spans="1:12" ht="28.5" customHeight="1">
      <c r="A951" s="18" t="s">
        <v>1658</v>
      </c>
      <c r="B951" s="12" t="s">
        <v>851</v>
      </c>
      <c r="C951" s="12" t="s">
        <v>356</v>
      </c>
      <c r="D951" s="12" t="s">
        <v>509</v>
      </c>
      <c r="E951" s="12" t="s">
        <v>1659</v>
      </c>
      <c r="F951" s="21">
        <v>1568430</v>
      </c>
      <c r="G951" s="21">
        <f>F951</f>
        <v>1568430</v>
      </c>
      <c r="H951" s="22">
        <f>ROUND(G951/1000,0)</f>
        <v>1568</v>
      </c>
      <c r="I951" s="22">
        <v>1568428</v>
      </c>
      <c r="J951" s="22">
        <f>I951</f>
        <v>1568428</v>
      </c>
      <c r="K951" s="22">
        <f>ROUND(J951/1000,0)</f>
        <v>1568</v>
      </c>
      <c r="L951" s="17">
        <f t="shared" si="158"/>
        <v>100</v>
      </c>
    </row>
    <row r="952" spans="1:12" ht="56.25" customHeight="1">
      <c r="A952" s="18" t="s">
        <v>512</v>
      </c>
      <c r="B952" s="12" t="s">
        <v>851</v>
      </c>
      <c r="C952" s="12" t="s">
        <v>356</v>
      </c>
      <c r="D952" s="12" t="s">
        <v>513</v>
      </c>
      <c r="E952" s="12" t="s">
        <v>1601</v>
      </c>
      <c r="F952" s="19" t="s">
        <v>914</v>
      </c>
      <c r="G952" s="19">
        <f>G953</f>
        <v>1678980</v>
      </c>
      <c r="H952" s="20">
        <f>H953</f>
        <v>1679</v>
      </c>
      <c r="I952" s="20" t="s">
        <v>915</v>
      </c>
      <c r="J952" s="20">
        <f>J953</f>
        <v>1678979.13</v>
      </c>
      <c r="K952" s="20">
        <f>K953</f>
        <v>1679</v>
      </c>
      <c r="L952" s="17">
        <f t="shared" si="158"/>
        <v>100</v>
      </c>
    </row>
    <row r="953" spans="1:12" ht="28.5" customHeight="1">
      <c r="A953" s="18" t="s">
        <v>1658</v>
      </c>
      <c r="B953" s="12" t="s">
        <v>851</v>
      </c>
      <c r="C953" s="12" t="s">
        <v>356</v>
      </c>
      <c r="D953" s="12" t="s">
        <v>513</v>
      </c>
      <c r="E953" s="12" t="s">
        <v>1659</v>
      </c>
      <c r="F953" s="21">
        <v>1678980</v>
      </c>
      <c r="G953" s="21">
        <f>F953</f>
        <v>1678980</v>
      </c>
      <c r="H953" s="22">
        <f>ROUND(G953/1000,0)</f>
        <v>1679</v>
      </c>
      <c r="I953" s="22">
        <v>1678979.13</v>
      </c>
      <c r="J953" s="22">
        <f>I953</f>
        <v>1678979.13</v>
      </c>
      <c r="K953" s="22">
        <f>ROUND(J953/1000,0)</f>
        <v>1679</v>
      </c>
      <c r="L953" s="17">
        <f t="shared" si="158"/>
        <v>100</v>
      </c>
    </row>
    <row r="954" spans="1:12" ht="42" customHeight="1">
      <c r="A954" s="18" t="s">
        <v>516</v>
      </c>
      <c r="B954" s="12" t="s">
        <v>851</v>
      </c>
      <c r="C954" s="12" t="s">
        <v>356</v>
      </c>
      <c r="D954" s="12" t="s">
        <v>517</v>
      </c>
      <c r="E954" s="12" t="s">
        <v>1601</v>
      </c>
      <c r="F954" s="19" t="s">
        <v>916</v>
      </c>
      <c r="G954" s="19">
        <f>G955</f>
        <v>5584850</v>
      </c>
      <c r="H954" s="20">
        <f>H955</f>
        <v>5585</v>
      </c>
      <c r="I954" s="20" t="s">
        <v>917</v>
      </c>
      <c r="J954" s="20">
        <f>J955</f>
        <v>5584832</v>
      </c>
      <c r="K954" s="20">
        <f>K955</f>
        <v>5585</v>
      </c>
      <c r="L954" s="17">
        <f t="shared" si="158"/>
        <v>100</v>
      </c>
    </row>
    <row r="955" spans="1:12" ht="28.5" customHeight="1">
      <c r="A955" s="18" t="s">
        <v>1658</v>
      </c>
      <c r="B955" s="12" t="s">
        <v>851</v>
      </c>
      <c r="C955" s="12" t="s">
        <v>356</v>
      </c>
      <c r="D955" s="12" t="s">
        <v>517</v>
      </c>
      <c r="E955" s="12" t="s">
        <v>1659</v>
      </c>
      <c r="F955" s="21">
        <v>5584850</v>
      </c>
      <c r="G955" s="21">
        <f>F955</f>
        <v>5584850</v>
      </c>
      <c r="H955" s="22">
        <f>ROUND(G955/1000,0)</f>
        <v>5585</v>
      </c>
      <c r="I955" s="22">
        <v>5584832</v>
      </c>
      <c r="J955" s="22">
        <f>I955</f>
        <v>5584832</v>
      </c>
      <c r="K955" s="22">
        <f>ROUND(J955/1000,0)</f>
        <v>5585</v>
      </c>
      <c r="L955" s="17">
        <f t="shared" si="158"/>
        <v>100</v>
      </c>
    </row>
    <row r="956" spans="1:12" ht="111" customHeight="1">
      <c r="A956" s="18" t="s">
        <v>918</v>
      </c>
      <c r="B956" s="12" t="s">
        <v>851</v>
      </c>
      <c r="C956" s="12" t="s">
        <v>356</v>
      </c>
      <c r="D956" s="12" t="s">
        <v>919</v>
      </c>
      <c r="E956" s="12" t="s">
        <v>1601</v>
      </c>
      <c r="F956" s="19" t="s">
        <v>920</v>
      </c>
      <c r="G956" s="19">
        <f>G957</f>
        <v>110800</v>
      </c>
      <c r="H956" s="20">
        <f>H957</f>
        <v>111</v>
      </c>
      <c r="I956" s="20" t="s">
        <v>921</v>
      </c>
      <c r="J956" s="20">
        <f>J957</f>
        <v>110775</v>
      </c>
      <c r="K956" s="20">
        <f>K957</f>
        <v>111</v>
      </c>
      <c r="L956" s="17">
        <f t="shared" si="158"/>
        <v>100</v>
      </c>
    </row>
    <row r="957" spans="1:12" ht="28.5" customHeight="1">
      <c r="A957" s="18" t="s">
        <v>1658</v>
      </c>
      <c r="B957" s="12" t="s">
        <v>851</v>
      </c>
      <c r="C957" s="12" t="s">
        <v>356</v>
      </c>
      <c r="D957" s="12" t="s">
        <v>919</v>
      </c>
      <c r="E957" s="12" t="s">
        <v>1659</v>
      </c>
      <c r="F957" s="21">
        <v>110800</v>
      </c>
      <c r="G957" s="21">
        <f>F957</f>
        <v>110800</v>
      </c>
      <c r="H957" s="22">
        <f>ROUND(G957/1000,0)</f>
        <v>111</v>
      </c>
      <c r="I957" s="22">
        <v>110775</v>
      </c>
      <c r="J957" s="22">
        <f>I957</f>
        <v>110775</v>
      </c>
      <c r="K957" s="22">
        <f>ROUND(J957/1000,0)</f>
        <v>111</v>
      </c>
      <c r="L957" s="17">
        <f t="shared" si="158"/>
        <v>100</v>
      </c>
    </row>
    <row r="958" spans="1:12" ht="15" customHeight="1">
      <c r="A958" s="18" t="s">
        <v>520</v>
      </c>
      <c r="B958" s="12" t="s">
        <v>851</v>
      </c>
      <c r="C958" s="12" t="s">
        <v>521</v>
      </c>
      <c r="D958" s="12" t="s">
        <v>1601</v>
      </c>
      <c r="E958" s="12" t="s">
        <v>1601</v>
      </c>
      <c r="F958" s="19" t="s">
        <v>522</v>
      </c>
      <c r="G958" s="19">
        <f>G959</f>
        <v>166000</v>
      </c>
      <c r="H958" s="20">
        <f>H959</f>
        <v>166</v>
      </c>
      <c r="I958" s="20" t="s">
        <v>922</v>
      </c>
      <c r="J958" s="20">
        <f>J959</f>
        <v>165926.4</v>
      </c>
      <c r="K958" s="20">
        <f>K959</f>
        <v>166</v>
      </c>
      <c r="L958" s="17">
        <f t="shared" si="158"/>
        <v>100</v>
      </c>
    </row>
    <row r="959" spans="1:12" ht="56.25" customHeight="1">
      <c r="A959" s="18" t="s">
        <v>523</v>
      </c>
      <c r="B959" s="12" t="s">
        <v>851</v>
      </c>
      <c r="C959" s="12" t="s">
        <v>521</v>
      </c>
      <c r="D959" s="12" t="s">
        <v>524</v>
      </c>
      <c r="E959" s="12" t="s">
        <v>1601</v>
      </c>
      <c r="F959" s="19" t="s">
        <v>522</v>
      </c>
      <c r="G959" s="19">
        <f>G960</f>
        <v>166000</v>
      </c>
      <c r="H959" s="20">
        <f>H960</f>
        <v>166</v>
      </c>
      <c r="I959" s="20" t="s">
        <v>922</v>
      </c>
      <c r="J959" s="20">
        <f>J960</f>
        <v>165926.4</v>
      </c>
      <c r="K959" s="20">
        <f>K960</f>
        <v>166</v>
      </c>
      <c r="L959" s="17">
        <f t="shared" si="158"/>
        <v>100</v>
      </c>
    </row>
    <row r="960" spans="1:12" ht="111" customHeight="1">
      <c r="A960" s="18" t="s">
        <v>525</v>
      </c>
      <c r="B960" s="12" t="s">
        <v>851</v>
      </c>
      <c r="C960" s="12" t="s">
        <v>521</v>
      </c>
      <c r="D960" s="12" t="s">
        <v>526</v>
      </c>
      <c r="E960" s="12" t="s">
        <v>1601</v>
      </c>
      <c r="F960" s="19" t="s">
        <v>522</v>
      </c>
      <c r="G960" s="19">
        <f>G961+G963</f>
        <v>166000</v>
      </c>
      <c r="H960" s="20">
        <f>H961+H963</f>
        <v>166</v>
      </c>
      <c r="I960" s="20" t="s">
        <v>922</v>
      </c>
      <c r="J960" s="20">
        <f>J961+J963</f>
        <v>165926.4</v>
      </c>
      <c r="K960" s="20">
        <f>K961+K963</f>
        <v>166</v>
      </c>
      <c r="L960" s="17">
        <f t="shared" si="158"/>
        <v>100</v>
      </c>
    </row>
    <row r="961" spans="1:12" ht="42" customHeight="1">
      <c r="A961" s="18" t="s">
        <v>923</v>
      </c>
      <c r="B961" s="12" t="s">
        <v>851</v>
      </c>
      <c r="C961" s="12" t="s">
        <v>521</v>
      </c>
      <c r="D961" s="12" t="s">
        <v>924</v>
      </c>
      <c r="E961" s="12" t="s">
        <v>1601</v>
      </c>
      <c r="F961" s="19" t="s">
        <v>925</v>
      </c>
      <c r="G961" s="19">
        <f>G962</f>
        <v>39000</v>
      </c>
      <c r="H961" s="20">
        <f>H962</f>
        <v>39</v>
      </c>
      <c r="I961" s="20" t="s">
        <v>926</v>
      </c>
      <c r="J961" s="20">
        <f>J962</f>
        <v>38935.71</v>
      </c>
      <c r="K961" s="20">
        <f>K962</f>
        <v>39</v>
      </c>
      <c r="L961" s="17">
        <f t="shared" si="158"/>
        <v>100</v>
      </c>
    </row>
    <row r="962" spans="1:12" ht="56.25" customHeight="1">
      <c r="A962" s="18" t="s">
        <v>1635</v>
      </c>
      <c r="B962" s="12" t="s">
        <v>851</v>
      </c>
      <c r="C962" s="12" t="s">
        <v>521</v>
      </c>
      <c r="D962" s="12" t="s">
        <v>924</v>
      </c>
      <c r="E962" s="12" t="s">
        <v>1636</v>
      </c>
      <c r="F962" s="21">
        <v>39000</v>
      </c>
      <c r="G962" s="21">
        <f>F962</f>
        <v>39000</v>
      </c>
      <c r="H962" s="22">
        <f>ROUND(G962/1000,0)</f>
        <v>39</v>
      </c>
      <c r="I962" s="22">
        <v>38935.71</v>
      </c>
      <c r="J962" s="22">
        <f>I962</f>
        <v>38935.71</v>
      </c>
      <c r="K962" s="22">
        <f>ROUND(J962/1000,0)</f>
        <v>39</v>
      </c>
      <c r="L962" s="17">
        <f t="shared" si="158"/>
        <v>100</v>
      </c>
    </row>
    <row r="963" spans="1:12" ht="28.5" customHeight="1">
      <c r="A963" s="18" t="s">
        <v>527</v>
      </c>
      <c r="B963" s="12" t="s">
        <v>851</v>
      </c>
      <c r="C963" s="12" t="s">
        <v>521</v>
      </c>
      <c r="D963" s="12" t="s">
        <v>528</v>
      </c>
      <c r="E963" s="12" t="s">
        <v>1601</v>
      </c>
      <c r="F963" s="19" t="s">
        <v>927</v>
      </c>
      <c r="G963" s="19">
        <f>G964</f>
        <v>127000</v>
      </c>
      <c r="H963" s="20">
        <f>H964</f>
        <v>127</v>
      </c>
      <c r="I963" s="20" t="s">
        <v>928</v>
      </c>
      <c r="J963" s="20">
        <f>J964</f>
        <v>126990.69</v>
      </c>
      <c r="K963" s="20">
        <f>K964</f>
        <v>127</v>
      </c>
      <c r="L963" s="17">
        <f t="shared" si="158"/>
        <v>100</v>
      </c>
    </row>
    <row r="964" spans="1:12" ht="56.25" customHeight="1">
      <c r="A964" s="18" t="s">
        <v>1635</v>
      </c>
      <c r="B964" s="12" t="s">
        <v>851</v>
      </c>
      <c r="C964" s="12" t="s">
        <v>521</v>
      </c>
      <c r="D964" s="12" t="s">
        <v>528</v>
      </c>
      <c r="E964" s="12" t="s">
        <v>1636</v>
      </c>
      <c r="F964" s="21">
        <v>127000</v>
      </c>
      <c r="G964" s="21">
        <f>F964</f>
        <v>127000</v>
      </c>
      <c r="H964" s="22">
        <f>ROUND(G964/1000,0)</f>
        <v>127</v>
      </c>
      <c r="I964" s="22">
        <v>126990.69</v>
      </c>
      <c r="J964" s="22">
        <f>I964</f>
        <v>126990.69</v>
      </c>
      <c r="K964" s="22">
        <f>ROUND(J964/1000,0)</f>
        <v>127</v>
      </c>
      <c r="L964" s="17">
        <f t="shared" si="158"/>
        <v>100</v>
      </c>
    </row>
    <row r="965" spans="1:12" ht="111" customHeight="1">
      <c r="A965" s="13" t="s">
        <v>929</v>
      </c>
      <c r="B965" s="14" t="s">
        <v>930</v>
      </c>
      <c r="C965" s="14" t="s">
        <v>1601</v>
      </c>
      <c r="D965" s="14" t="s">
        <v>1601</v>
      </c>
      <c r="E965" s="14" t="s">
        <v>1601</v>
      </c>
      <c r="F965" s="15" t="s">
        <v>931</v>
      </c>
      <c r="G965" s="15">
        <f>G966</f>
        <v>114385000</v>
      </c>
      <c r="H965" s="16">
        <f>H966</f>
        <v>114385</v>
      </c>
      <c r="I965" s="16" t="s">
        <v>932</v>
      </c>
      <c r="J965" s="16">
        <f>J966</f>
        <v>114264960.38000001</v>
      </c>
      <c r="K965" s="16">
        <f>K966</f>
        <v>114265</v>
      </c>
      <c r="L965" s="24">
        <f t="shared" si="158"/>
        <v>99.8950911395725</v>
      </c>
    </row>
    <row r="966" spans="1:12" ht="56.25" customHeight="1">
      <c r="A966" s="18" t="s">
        <v>933</v>
      </c>
      <c r="B966" s="12" t="s">
        <v>930</v>
      </c>
      <c r="C966" s="12" t="s">
        <v>934</v>
      </c>
      <c r="D966" s="12" t="s">
        <v>1601</v>
      </c>
      <c r="E966" s="12" t="s">
        <v>1601</v>
      </c>
      <c r="F966" s="19" t="s">
        <v>931</v>
      </c>
      <c r="G966" s="19">
        <f>G967</f>
        <v>114385000</v>
      </c>
      <c r="H966" s="20">
        <f>H967</f>
        <v>114385</v>
      </c>
      <c r="I966" s="20" t="s">
        <v>932</v>
      </c>
      <c r="J966" s="20">
        <f>J967</f>
        <v>114264960.38000001</v>
      </c>
      <c r="K966" s="20">
        <f>K967</f>
        <v>114265</v>
      </c>
      <c r="L966" s="17">
        <f aca="true" t="shared" si="165" ref="L966:L1029">K966/H966*100</f>
        <v>99.8950911395725</v>
      </c>
    </row>
    <row r="967" spans="1:12" ht="56.25" customHeight="1">
      <c r="A967" s="18" t="s">
        <v>935</v>
      </c>
      <c r="B967" s="12" t="s">
        <v>930</v>
      </c>
      <c r="C967" s="12" t="s">
        <v>934</v>
      </c>
      <c r="D967" s="12" t="s">
        <v>936</v>
      </c>
      <c r="E967" s="12" t="s">
        <v>1601</v>
      </c>
      <c r="F967" s="19" t="s">
        <v>931</v>
      </c>
      <c r="G967" s="19">
        <f>G968+G975</f>
        <v>114385000</v>
      </c>
      <c r="H967" s="20">
        <f>H968+H975</f>
        <v>114385</v>
      </c>
      <c r="I967" s="20" t="s">
        <v>932</v>
      </c>
      <c r="J967" s="20">
        <f>J968+J975</f>
        <v>114264960.38000001</v>
      </c>
      <c r="K967" s="20">
        <f>K968+K975</f>
        <v>114265</v>
      </c>
      <c r="L967" s="17">
        <f t="shared" si="165"/>
        <v>99.8950911395725</v>
      </c>
    </row>
    <row r="968" spans="1:12" ht="111" customHeight="1">
      <c r="A968" s="18" t="s">
        <v>937</v>
      </c>
      <c r="B968" s="12" t="s">
        <v>930</v>
      </c>
      <c r="C968" s="12" t="s">
        <v>934</v>
      </c>
      <c r="D968" s="12" t="s">
        <v>938</v>
      </c>
      <c r="E968" s="12" t="s">
        <v>1601</v>
      </c>
      <c r="F968" s="19" t="s">
        <v>939</v>
      </c>
      <c r="G968" s="19">
        <f>G969+G971</f>
        <v>113891000</v>
      </c>
      <c r="H968" s="20">
        <f>H969+H971</f>
        <v>113891</v>
      </c>
      <c r="I968" s="20" t="s">
        <v>940</v>
      </c>
      <c r="J968" s="20">
        <f>J969+J971</f>
        <v>113771525.98</v>
      </c>
      <c r="K968" s="20">
        <f>K969+K971</f>
        <v>113772</v>
      </c>
      <c r="L968" s="17">
        <f t="shared" si="165"/>
        <v>99.89551413193315</v>
      </c>
    </row>
    <row r="969" spans="1:12" ht="42" customHeight="1">
      <c r="A969" s="18" t="s">
        <v>941</v>
      </c>
      <c r="B969" s="12" t="s">
        <v>930</v>
      </c>
      <c r="C969" s="12" t="s">
        <v>934</v>
      </c>
      <c r="D969" s="12" t="s">
        <v>942</v>
      </c>
      <c r="E969" s="12" t="s">
        <v>1601</v>
      </c>
      <c r="F969" s="19" t="s">
        <v>943</v>
      </c>
      <c r="G969" s="19">
        <f>G970</f>
        <v>178000</v>
      </c>
      <c r="H969" s="20">
        <f>H970</f>
        <v>178</v>
      </c>
      <c r="I969" s="20" t="s">
        <v>944</v>
      </c>
      <c r="J969" s="20">
        <f>J970</f>
        <v>177653</v>
      </c>
      <c r="K969" s="20">
        <f>K970</f>
        <v>178</v>
      </c>
      <c r="L969" s="17">
        <f t="shared" si="165"/>
        <v>100</v>
      </c>
    </row>
    <row r="970" spans="1:12" ht="56.25" customHeight="1">
      <c r="A970" s="18" t="s">
        <v>1635</v>
      </c>
      <c r="B970" s="12" t="s">
        <v>930</v>
      </c>
      <c r="C970" s="12" t="s">
        <v>934</v>
      </c>
      <c r="D970" s="12" t="s">
        <v>942</v>
      </c>
      <c r="E970" s="12" t="s">
        <v>1636</v>
      </c>
      <c r="F970" s="21">
        <v>178000</v>
      </c>
      <c r="G970" s="21">
        <f>F970</f>
        <v>178000</v>
      </c>
      <c r="H970" s="22">
        <f>ROUND(G970/1000,0)</f>
        <v>178</v>
      </c>
      <c r="I970" s="22">
        <v>177653</v>
      </c>
      <c r="J970" s="22">
        <f>I970</f>
        <v>177653</v>
      </c>
      <c r="K970" s="22">
        <f>ROUND(J970/1000,0)</f>
        <v>178</v>
      </c>
      <c r="L970" s="17">
        <f t="shared" si="165"/>
        <v>100</v>
      </c>
    </row>
    <row r="971" spans="1:12" ht="42" customHeight="1">
      <c r="A971" s="18" t="s">
        <v>4</v>
      </c>
      <c r="B971" s="12" t="s">
        <v>930</v>
      </c>
      <c r="C971" s="12" t="s">
        <v>934</v>
      </c>
      <c r="D971" s="12" t="s">
        <v>945</v>
      </c>
      <c r="E971" s="12" t="s">
        <v>1601</v>
      </c>
      <c r="F971" s="19" t="s">
        <v>946</v>
      </c>
      <c r="G971" s="19">
        <f>G972+G973+G974</f>
        <v>113713000</v>
      </c>
      <c r="H971" s="20">
        <f>H972+H973+H974</f>
        <v>113713</v>
      </c>
      <c r="I971" s="20" t="s">
        <v>947</v>
      </c>
      <c r="J971" s="20">
        <f>J972+J973+J974</f>
        <v>113593872.98</v>
      </c>
      <c r="K971" s="20">
        <f>K972+K973+K974</f>
        <v>113594</v>
      </c>
      <c r="L971" s="17">
        <f t="shared" si="165"/>
        <v>99.89535057557184</v>
      </c>
    </row>
    <row r="972" spans="1:12" ht="124.5" customHeight="1">
      <c r="A972" s="18" t="s">
        <v>1620</v>
      </c>
      <c r="B972" s="12" t="s">
        <v>930</v>
      </c>
      <c r="C972" s="12" t="s">
        <v>934</v>
      </c>
      <c r="D972" s="12" t="s">
        <v>945</v>
      </c>
      <c r="E972" s="12" t="s">
        <v>1621</v>
      </c>
      <c r="F972" s="21">
        <v>99832000</v>
      </c>
      <c r="G972" s="21">
        <f>F972</f>
        <v>99832000</v>
      </c>
      <c r="H972" s="22">
        <f>ROUND(G972/1000,0)</f>
        <v>99832</v>
      </c>
      <c r="I972" s="22">
        <v>99830648.63</v>
      </c>
      <c r="J972" s="22">
        <f>I972</f>
        <v>99830648.63</v>
      </c>
      <c r="K972" s="22">
        <f>ROUND(J972/1000,0)</f>
        <v>99831</v>
      </c>
      <c r="L972" s="17">
        <f t="shared" si="165"/>
        <v>99.99899831717285</v>
      </c>
    </row>
    <row r="973" spans="1:12" ht="56.25" customHeight="1">
      <c r="A973" s="18" t="s">
        <v>1635</v>
      </c>
      <c r="B973" s="12" t="s">
        <v>930</v>
      </c>
      <c r="C973" s="12" t="s">
        <v>934</v>
      </c>
      <c r="D973" s="12" t="s">
        <v>945</v>
      </c>
      <c r="E973" s="12" t="s">
        <v>1636</v>
      </c>
      <c r="F973" s="21">
        <v>12506000</v>
      </c>
      <c r="G973" s="21">
        <f>F973</f>
        <v>12506000</v>
      </c>
      <c r="H973" s="22">
        <f>ROUND(G973/1000,0)</f>
        <v>12506</v>
      </c>
      <c r="I973" s="22">
        <v>12390639.12</v>
      </c>
      <c r="J973" s="22">
        <f>I973</f>
        <v>12390639.12</v>
      </c>
      <c r="K973" s="22">
        <f>ROUND(J973/1000,0)</f>
        <v>12391</v>
      </c>
      <c r="L973" s="17">
        <f t="shared" si="165"/>
        <v>99.08044138813369</v>
      </c>
    </row>
    <row r="974" spans="1:12" ht="28.5" customHeight="1">
      <c r="A974" s="18" t="s">
        <v>1641</v>
      </c>
      <c r="B974" s="12" t="s">
        <v>930</v>
      </c>
      <c r="C974" s="12" t="s">
        <v>934</v>
      </c>
      <c r="D974" s="12" t="s">
        <v>945</v>
      </c>
      <c r="E974" s="12" t="s">
        <v>1642</v>
      </c>
      <c r="F974" s="21">
        <v>1375000</v>
      </c>
      <c r="G974" s="21">
        <f>F974</f>
        <v>1375000</v>
      </c>
      <c r="H974" s="22">
        <f>ROUND(G974/1000,0)</f>
        <v>1375</v>
      </c>
      <c r="I974" s="22">
        <v>1372585.23</v>
      </c>
      <c r="J974" s="22">
        <f>I974</f>
        <v>1372585.23</v>
      </c>
      <c r="K974" s="22">
        <f>ROUND(J974/1000,0)-1</f>
        <v>1372</v>
      </c>
      <c r="L974" s="17">
        <f t="shared" si="165"/>
        <v>99.78181818181818</v>
      </c>
    </row>
    <row r="975" spans="1:12" ht="111" customHeight="1">
      <c r="A975" s="18" t="s">
        <v>948</v>
      </c>
      <c r="B975" s="12" t="s">
        <v>930</v>
      </c>
      <c r="C975" s="12" t="s">
        <v>934</v>
      </c>
      <c r="D975" s="12" t="s">
        <v>949</v>
      </c>
      <c r="E975" s="12" t="s">
        <v>1601</v>
      </c>
      <c r="F975" s="19" t="s">
        <v>950</v>
      </c>
      <c r="G975" s="19">
        <f>G976</f>
        <v>494000</v>
      </c>
      <c r="H975" s="20">
        <f>H976</f>
        <v>494</v>
      </c>
      <c r="I975" s="20" t="s">
        <v>951</v>
      </c>
      <c r="J975" s="20">
        <f>J976</f>
        <v>493434.4</v>
      </c>
      <c r="K975" s="20">
        <f>K976</f>
        <v>493</v>
      </c>
      <c r="L975" s="17">
        <f t="shared" si="165"/>
        <v>99.79757085020243</v>
      </c>
    </row>
    <row r="976" spans="1:12" ht="42" customHeight="1">
      <c r="A976" s="18" t="s">
        <v>952</v>
      </c>
      <c r="B976" s="12" t="s">
        <v>930</v>
      </c>
      <c r="C976" s="12" t="s">
        <v>934</v>
      </c>
      <c r="D976" s="12" t="s">
        <v>953</v>
      </c>
      <c r="E976" s="12" t="s">
        <v>1601</v>
      </c>
      <c r="F976" s="19" t="s">
        <v>950</v>
      </c>
      <c r="G976" s="19">
        <f>G977</f>
        <v>494000</v>
      </c>
      <c r="H976" s="20">
        <f>H977</f>
        <v>494</v>
      </c>
      <c r="I976" s="20" t="s">
        <v>951</v>
      </c>
      <c r="J976" s="20">
        <f>J977</f>
        <v>493434.4</v>
      </c>
      <c r="K976" s="20">
        <f>K977</f>
        <v>493</v>
      </c>
      <c r="L976" s="17">
        <f t="shared" si="165"/>
        <v>99.79757085020243</v>
      </c>
    </row>
    <row r="977" spans="1:12" ht="56.25" customHeight="1">
      <c r="A977" s="18" t="s">
        <v>1635</v>
      </c>
      <c r="B977" s="12" t="s">
        <v>930</v>
      </c>
      <c r="C977" s="12" t="s">
        <v>934</v>
      </c>
      <c r="D977" s="12" t="s">
        <v>953</v>
      </c>
      <c r="E977" s="12" t="s">
        <v>1636</v>
      </c>
      <c r="F977" s="21">
        <v>494000</v>
      </c>
      <c r="G977" s="21">
        <f>F977</f>
        <v>494000</v>
      </c>
      <c r="H977" s="22">
        <f>ROUND(G977/1000,0)</f>
        <v>494</v>
      </c>
      <c r="I977" s="22">
        <v>493434.4</v>
      </c>
      <c r="J977" s="22">
        <f>I977</f>
        <v>493434.4</v>
      </c>
      <c r="K977" s="22">
        <f>ROUND(J977/1000,0)</f>
        <v>493</v>
      </c>
      <c r="L977" s="17">
        <f t="shared" si="165"/>
        <v>99.79757085020243</v>
      </c>
    </row>
    <row r="978" spans="1:12" ht="42" customHeight="1">
      <c r="A978" s="13" t="s">
        <v>954</v>
      </c>
      <c r="B978" s="14" t="s">
        <v>955</v>
      </c>
      <c r="C978" s="14" t="s">
        <v>1601</v>
      </c>
      <c r="D978" s="14" t="s">
        <v>1601</v>
      </c>
      <c r="E978" s="14" t="s">
        <v>1601</v>
      </c>
      <c r="F978" s="15" t="s">
        <v>956</v>
      </c>
      <c r="G978" s="15">
        <f>G979</f>
        <v>9059000</v>
      </c>
      <c r="H978" s="16">
        <f>H979</f>
        <v>9059</v>
      </c>
      <c r="I978" s="16" t="s">
        <v>957</v>
      </c>
      <c r="J978" s="16">
        <f>J979</f>
        <v>9044784.870000001</v>
      </c>
      <c r="K978" s="16">
        <f>K979</f>
        <v>9045</v>
      </c>
      <c r="L978" s="24">
        <f t="shared" si="165"/>
        <v>99.84545755602163</v>
      </c>
    </row>
    <row r="979" spans="1:12" ht="28.5" customHeight="1">
      <c r="A979" s="18" t="s">
        <v>958</v>
      </c>
      <c r="B979" s="12" t="s">
        <v>955</v>
      </c>
      <c r="C979" s="12" t="s">
        <v>959</v>
      </c>
      <c r="D979" s="12" t="s">
        <v>1601</v>
      </c>
      <c r="E979" s="12" t="s">
        <v>1601</v>
      </c>
      <c r="F979" s="19" t="s">
        <v>956</v>
      </c>
      <c r="G979" s="19">
        <f>G980</f>
        <v>9059000</v>
      </c>
      <c r="H979" s="20">
        <f>H980</f>
        <v>9059</v>
      </c>
      <c r="I979" s="20" t="s">
        <v>957</v>
      </c>
      <c r="J979" s="20">
        <f>J980</f>
        <v>9044784.870000001</v>
      </c>
      <c r="K979" s="20">
        <f>K980</f>
        <v>9045</v>
      </c>
      <c r="L979" s="17">
        <f t="shared" si="165"/>
        <v>99.84545755602163</v>
      </c>
    </row>
    <row r="980" spans="1:12" ht="56.25" customHeight="1">
      <c r="A980" s="18" t="s">
        <v>960</v>
      </c>
      <c r="B980" s="12" t="s">
        <v>955</v>
      </c>
      <c r="C980" s="12" t="s">
        <v>959</v>
      </c>
      <c r="D980" s="12" t="s">
        <v>961</v>
      </c>
      <c r="E980" s="12" t="s">
        <v>1601</v>
      </c>
      <c r="F980" s="19" t="s">
        <v>956</v>
      </c>
      <c r="G980" s="19">
        <f>G981+G984</f>
        <v>9059000</v>
      </c>
      <c r="H980" s="20">
        <f>H981+H984</f>
        <v>9059</v>
      </c>
      <c r="I980" s="20" t="s">
        <v>957</v>
      </c>
      <c r="J980" s="20">
        <f>J981+J984</f>
        <v>9044784.870000001</v>
      </c>
      <c r="K980" s="20">
        <f>K981+K984</f>
        <v>9045</v>
      </c>
      <c r="L980" s="17">
        <f t="shared" si="165"/>
        <v>99.84545755602163</v>
      </c>
    </row>
    <row r="981" spans="1:12" ht="42" customHeight="1">
      <c r="A981" s="18" t="s">
        <v>962</v>
      </c>
      <c r="B981" s="12" t="s">
        <v>955</v>
      </c>
      <c r="C981" s="12" t="s">
        <v>959</v>
      </c>
      <c r="D981" s="12" t="s">
        <v>963</v>
      </c>
      <c r="E981" s="12" t="s">
        <v>1601</v>
      </c>
      <c r="F981" s="19" t="s">
        <v>964</v>
      </c>
      <c r="G981" s="19">
        <f>G982</f>
        <v>4426000</v>
      </c>
      <c r="H981" s="20">
        <f>H982</f>
        <v>4426</v>
      </c>
      <c r="I981" s="20" t="s">
        <v>965</v>
      </c>
      <c r="J981" s="20">
        <f>J982</f>
        <v>4414085.11</v>
      </c>
      <c r="K981" s="20">
        <f>K982</f>
        <v>4414</v>
      </c>
      <c r="L981" s="17">
        <f t="shared" si="165"/>
        <v>99.72887483054677</v>
      </c>
    </row>
    <row r="982" spans="1:12" ht="69.75" customHeight="1">
      <c r="A982" s="18" t="s">
        <v>966</v>
      </c>
      <c r="B982" s="12" t="s">
        <v>955</v>
      </c>
      <c r="C982" s="12" t="s">
        <v>959</v>
      </c>
      <c r="D982" s="12" t="s">
        <v>967</v>
      </c>
      <c r="E982" s="12" t="s">
        <v>1601</v>
      </c>
      <c r="F982" s="19" t="s">
        <v>964</v>
      </c>
      <c r="G982" s="19">
        <f>G983</f>
        <v>4426000</v>
      </c>
      <c r="H982" s="20">
        <f>H983</f>
        <v>4426</v>
      </c>
      <c r="I982" s="20" t="s">
        <v>965</v>
      </c>
      <c r="J982" s="20">
        <f>J983</f>
        <v>4414085.11</v>
      </c>
      <c r="K982" s="20">
        <f>K983</f>
        <v>4414</v>
      </c>
      <c r="L982" s="17">
        <f t="shared" si="165"/>
        <v>99.72887483054677</v>
      </c>
    </row>
    <row r="983" spans="1:12" ht="124.5" customHeight="1">
      <c r="A983" s="18" t="s">
        <v>1620</v>
      </c>
      <c r="B983" s="12" t="s">
        <v>955</v>
      </c>
      <c r="C983" s="12" t="s">
        <v>959</v>
      </c>
      <c r="D983" s="12" t="s">
        <v>967</v>
      </c>
      <c r="E983" s="12" t="s">
        <v>1621</v>
      </c>
      <c r="F983" s="21">
        <v>4426000</v>
      </c>
      <c r="G983" s="21">
        <f>F983</f>
        <v>4426000</v>
      </c>
      <c r="H983" s="22">
        <f>ROUND(G983/1000,0)</f>
        <v>4426</v>
      </c>
      <c r="I983" s="22">
        <v>4414085.11</v>
      </c>
      <c r="J983" s="22">
        <f>I983</f>
        <v>4414085.11</v>
      </c>
      <c r="K983" s="22">
        <f>ROUND(J983/1000,0)</f>
        <v>4414</v>
      </c>
      <c r="L983" s="17">
        <f t="shared" si="165"/>
        <v>99.72887483054677</v>
      </c>
    </row>
    <row r="984" spans="1:12" ht="42" customHeight="1">
      <c r="A984" s="18" t="s">
        <v>954</v>
      </c>
      <c r="B984" s="12" t="s">
        <v>955</v>
      </c>
      <c r="C984" s="12" t="s">
        <v>959</v>
      </c>
      <c r="D984" s="12" t="s">
        <v>968</v>
      </c>
      <c r="E984" s="12" t="s">
        <v>1601</v>
      </c>
      <c r="F984" s="19" t="s">
        <v>969</v>
      </c>
      <c r="G984" s="19">
        <f>G985</f>
        <v>4633000</v>
      </c>
      <c r="H984" s="20">
        <f>H985</f>
        <v>4633</v>
      </c>
      <c r="I984" s="20" t="s">
        <v>970</v>
      </c>
      <c r="J984" s="20">
        <f>J985</f>
        <v>4630699.76</v>
      </c>
      <c r="K984" s="20">
        <f>K985</f>
        <v>4631</v>
      </c>
      <c r="L984" s="17">
        <f t="shared" si="165"/>
        <v>99.95683142672135</v>
      </c>
    </row>
    <row r="985" spans="1:12" ht="56.25" customHeight="1">
      <c r="A985" s="18" t="s">
        <v>971</v>
      </c>
      <c r="B985" s="12" t="s">
        <v>955</v>
      </c>
      <c r="C985" s="12" t="s">
        <v>959</v>
      </c>
      <c r="D985" s="12" t="s">
        <v>972</v>
      </c>
      <c r="E985" s="12" t="s">
        <v>1601</v>
      </c>
      <c r="F985" s="19" t="s">
        <v>969</v>
      </c>
      <c r="G985" s="19">
        <f>G986+G987+G988</f>
        <v>4633000</v>
      </c>
      <c r="H985" s="20">
        <f>H986+H987+H988</f>
        <v>4633</v>
      </c>
      <c r="I985" s="20" t="s">
        <v>970</v>
      </c>
      <c r="J985" s="20">
        <f>J986+J987+J988</f>
        <v>4630699.76</v>
      </c>
      <c r="K985" s="20">
        <f>K986+K987+K988</f>
        <v>4631</v>
      </c>
      <c r="L985" s="17">
        <f t="shared" si="165"/>
        <v>99.95683142672135</v>
      </c>
    </row>
    <row r="986" spans="1:12" ht="124.5" customHeight="1">
      <c r="A986" s="18" t="s">
        <v>1620</v>
      </c>
      <c r="B986" s="12" t="s">
        <v>955</v>
      </c>
      <c r="C986" s="12" t="s">
        <v>959</v>
      </c>
      <c r="D986" s="12" t="s">
        <v>972</v>
      </c>
      <c r="E986" s="12" t="s">
        <v>1621</v>
      </c>
      <c r="F986" s="21">
        <v>4053000</v>
      </c>
      <c r="G986" s="21">
        <f>F986</f>
        <v>4053000</v>
      </c>
      <c r="H986" s="22">
        <f>ROUND(G986/1000,0)</f>
        <v>4053</v>
      </c>
      <c r="I986" s="22">
        <v>4052380.63</v>
      </c>
      <c r="J986" s="22">
        <f>I986</f>
        <v>4052380.63</v>
      </c>
      <c r="K986" s="22">
        <f>ROUND(J986/1000,0)</f>
        <v>4052</v>
      </c>
      <c r="L986" s="17">
        <f t="shared" si="165"/>
        <v>99.9753269183321</v>
      </c>
    </row>
    <row r="987" spans="1:12" ht="56.25" customHeight="1">
      <c r="A987" s="18" t="s">
        <v>1635</v>
      </c>
      <c r="B987" s="12" t="s">
        <v>955</v>
      </c>
      <c r="C987" s="12" t="s">
        <v>959</v>
      </c>
      <c r="D987" s="12" t="s">
        <v>972</v>
      </c>
      <c r="E987" s="12" t="s">
        <v>1636</v>
      </c>
      <c r="F987" s="21">
        <v>578000</v>
      </c>
      <c r="G987" s="21">
        <f>F987</f>
        <v>578000</v>
      </c>
      <c r="H987" s="22">
        <f>ROUND(G987/1000,0)</f>
        <v>578</v>
      </c>
      <c r="I987" s="22">
        <v>576544.13</v>
      </c>
      <c r="J987" s="22">
        <f>I987</f>
        <v>576544.13</v>
      </c>
      <c r="K987" s="22">
        <f>ROUND(J987/1000,0)</f>
        <v>577</v>
      </c>
      <c r="L987" s="17">
        <f t="shared" si="165"/>
        <v>99.82698961937716</v>
      </c>
    </row>
    <row r="988" spans="1:12" ht="15" customHeight="1">
      <c r="A988" s="18" t="s">
        <v>1641</v>
      </c>
      <c r="B988" s="12" t="s">
        <v>955</v>
      </c>
      <c r="C988" s="12" t="s">
        <v>959</v>
      </c>
      <c r="D988" s="12" t="s">
        <v>972</v>
      </c>
      <c r="E988" s="12" t="s">
        <v>1642</v>
      </c>
      <c r="F988" s="21">
        <v>2000</v>
      </c>
      <c r="G988" s="21">
        <f>F988</f>
        <v>2000</v>
      </c>
      <c r="H988" s="22">
        <f>ROUND(G988/1000,0)</f>
        <v>2</v>
      </c>
      <c r="I988" s="22">
        <v>1775</v>
      </c>
      <c r="J988" s="22">
        <f>I988</f>
        <v>1775</v>
      </c>
      <c r="K988" s="22">
        <f>ROUND(J988/1000,0)</f>
        <v>2</v>
      </c>
      <c r="L988" s="17">
        <f t="shared" si="165"/>
        <v>100</v>
      </c>
    </row>
    <row r="989" spans="1:12" ht="42" customHeight="1">
      <c r="A989" s="13" t="s">
        <v>973</v>
      </c>
      <c r="B989" s="14" t="s">
        <v>974</v>
      </c>
      <c r="C989" s="14" t="s">
        <v>1601</v>
      </c>
      <c r="D989" s="14" t="s">
        <v>1601</v>
      </c>
      <c r="E989" s="14" t="s">
        <v>1601</v>
      </c>
      <c r="F989" s="15" t="s">
        <v>975</v>
      </c>
      <c r="G989" s="15">
        <f>G990</f>
        <v>51043000</v>
      </c>
      <c r="H989" s="16">
        <f>H990</f>
        <v>51043</v>
      </c>
      <c r="I989" s="16" t="s">
        <v>976</v>
      </c>
      <c r="J989" s="16">
        <f>J990</f>
        <v>50011956.27</v>
      </c>
      <c r="K989" s="16">
        <f>K990</f>
        <v>50012</v>
      </c>
      <c r="L989" s="24">
        <f t="shared" si="165"/>
        <v>97.98013439648923</v>
      </c>
    </row>
    <row r="990" spans="1:12" ht="83.25" customHeight="1">
      <c r="A990" s="18" t="s">
        <v>977</v>
      </c>
      <c r="B990" s="12" t="s">
        <v>974</v>
      </c>
      <c r="C990" s="12" t="s">
        <v>978</v>
      </c>
      <c r="D990" s="12" t="s">
        <v>1601</v>
      </c>
      <c r="E990" s="12" t="s">
        <v>1601</v>
      </c>
      <c r="F990" s="19" t="s">
        <v>975</v>
      </c>
      <c r="G990" s="19">
        <f>G991</f>
        <v>51043000</v>
      </c>
      <c r="H990" s="20">
        <f>H991</f>
        <v>51043</v>
      </c>
      <c r="I990" s="20" t="s">
        <v>976</v>
      </c>
      <c r="J990" s="20">
        <f>J991</f>
        <v>50011956.27</v>
      </c>
      <c r="K990" s="20">
        <f>K991</f>
        <v>50012</v>
      </c>
      <c r="L990" s="17">
        <f t="shared" si="165"/>
        <v>97.98013439648923</v>
      </c>
    </row>
    <row r="991" spans="1:12" ht="56.25" customHeight="1">
      <c r="A991" s="18" t="s">
        <v>979</v>
      </c>
      <c r="B991" s="12" t="s">
        <v>974</v>
      </c>
      <c r="C991" s="12" t="s">
        <v>978</v>
      </c>
      <c r="D991" s="12" t="s">
        <v>980</v>
      </c>
      <c r="E991" s="12" t="s">
        <v>1601</v>
      </c>
      <c r="F991" s="19" t="s">
        <v>975</v>
      </c>
      <c r="G991" s="19">
        <f>G992+G995</f>
        <v>51043000</v>
      </c>
      <c r="H991" s="20">
        <f>H992+H995</f>
        <v>51043</v>
      </c>
      <c r="I991" s="20" t="s">
        <v>976</v>
      </c>
      <c r="J991" s="20">
        <f>J992+J995</f>
        <v>50011956.27</v>
      </c>
      <c r="K991" s="20">
        <f>K992+K995</f>
        <v>50012</v>
      </c>
      <c r="L991" s="17">
        <f t="shared" si="165"/>
        <v>97.98013439648923</v>
      </c>
    </row>
    <row r="992" spans="1:12" ht="69.75" customHeight="1">
      <c r="A992" s="18" t="s">
        <v>981</v>
      </c>
      <c r="B992" s="12" t="s">
        <v>974</v>
      </c>
      <c r="C992" s="12" t="s">
        <v>978</v>
      </c>
      <c r="D992" s="12" t="s">
        <v>982</v>
      </c>
      <c r="E992" s="12" t="s">
        <v>1601</v>
      </c>
      <c r="F992" s="19" t="s">
        <v>983</v>
      </c>
      <c r="G992" s="19">
        <f>G993</f>
        <v>15311000</v>
      </c>
      <c r="H992" s="20">
        <f>H993</f>
        <v>15311</v>
      </c>
      <c r="I992" s="20" t="s">
        <v>984</v>
      </c>
      <c r="J992" s="20">
        <f>J993</f>
        <v>15048514.1</v>
      </c>
      <c r="K992" s="20">
        <f>K993</f>
        <v>15049</v>
      </c>
      <c r="L992" s="17">
        <f t="shared" si="165"/>
        <v>98.28881196525374</v>
      </c>
    </row>
    <row r="993" spans="1:12" ht="83.25" customHeight="1">
      <c r="A993" s="18" t="s">
        <v>985</v>
      </c>
      <c r="B993" s="12" t="s">
        <v>974</v>
      </c>
      <c r="C993" s="12" t="s">
        <v>978</v>
      </c>
      <c r="D993" s="12" t="s">
        <v>986</v>
      </c>
      <c r="E993" s="12" t="s">
        <v>1601</v>
      </c>
      <c r="F993" s="19" t="s">
        <v>983</v>
      </c>
      <c r="G993" s="19">
        <f>G994</f>
        <v>15311000</v>
      </c>
      <c r="H993" s="20">
        <f>H994</f>
        <v>15311</v>
      </c>
      <c r="I993" s="20" t="s">
        <v>984</v>
      </c>
      <c r="J993" s="20">
        <f>J994</f>
        <v>15048514.1</v>
      </c>
      <c r="K993" s="20">
        <f>K994</f>
        <v>15049</v>
      </c>
      <c r="L993" s="17">
        <f t="shared" si="165"/>
        <v>98.28881196525374</v>
      </c>
    </row>
    <row r="994" spans="1:12" ht="124.5" customHeight="1">
      <c r="A994" s="18" t="s">
        <v>1620</v>
      </c>
      <c r="B994" s="12" t="s">
        <v>974</v>
      </c>
      <c r="C994" s="12" t="s">
        <v>978</v>
      </c>
      <c r="D994" s="12" t="s">
        <v>986</v>
      </c>
      <c r="E994" s="12" t="s">
        <v>1621</v>
      </c>
      <c r="F994" s="21">
        <v>15311000</v>
      </c>
      <c r="G994" s="21">
        <f>F994</f>
        <v>15311000</v>
      </c>
      <c r="H994" s="22">
        <f>ROUND(G994/1000,0)</f>
        <v>15311</v>
      </c>
      <c r="I994" s="22">
        <v>15048514.1</v>
      </c>
      <c r="J994" s="22">
        <f>I994</f>
        <v>15048514.1</v>
      </c>
      <c r="K994" s="22">
        <f>ROUND(J994/1000,0)</f>
        <v>15049</v>
      </c>
      <c r="L994" s="17">
        <f t="shared" si="165"/>
        <v>98.28881196525374</v>
      </c>
    </row>
    <row r="995" spans="1:12" ht="42" customHeight="1">
      <c r="A995" s="18" t="s">
        <v>973</v>
      </c>
      <c r="B995" s="12" t="s">
        <v>974</v>
      </c>
      <c r="C995" s="12" t="s">
        <v>978</v>
      </c>
      <c r="D995" s="12" t="s">
        <v>987</v>
      </c>
      <c r="E995" s="12" t="s">
        <v>1601</v>
      </c>
      <c r="F995" s="19" t="s">
        <v>988</v>
      </c>
      <c r="G995" s="19">
        <f>G996</f>
        <v>35732000</v>
      </c>
      <c r="H995" s="20">
        <f>H996</f>
        <v>35732</v>
      </c>
      <c r="I995" s="20" t="s">
        <v>989</v>
      </c>
      <c r="J995" s="20">
        <f>J996</f>
        <v>34963442.17</v>
      </c>
      <c r="K995" s="20">
        <f>K996</f>
        <v>34963</v>
      </c>
      <c r="L995" s="17">
        <f t="shared" si="165"/>
        <v>97.84786745774096</v>
      </c>
    </row>
    <row r="996" spans="1:12" ht="96.75" customHeight="1">
      <c r="A996" s="18" t="s">
        <v>990</v>
      </c>
      <c r="B996" s="12" t="s">
        <v>974</v>
      </c>
      <c r="C996" s="12" t="s">
        <v>978</v>
      </c>
      <c r="D996" s="12" t="s">
        <v>991</v>
      </c>
      <c r="E996" s="12" t="s">
        <v>1601</v>
      </c>
      <c r="F996" s="19" t="s">
        <v>988</v>
      </c>
      <c r="G996" s="19">
        <f>G997+G998+G999</f>
        <v>35732000</v>
      </c>
      <c r="H996" s="20">
        <f>H997+H998+H999</f>
        <v>35732</v>
      </c>
      <c r="I996" s="20" t="s">
        <v>989</v>
      </c>
      <c r="J996" s="20">
        <f>J997+J998+J999</f>
        <v>34963442.17</v>
      </c>
      <c r="K996" s="20">
        <f>K997+K998+K999</f>
        <v>34963</v>
      </c>
      <c r="L996" s="17">
        <f t="shared" si="165"/>
        <v>97.84786745774096</v>
      </c>
    </row>
    <row r="997" spans="1:12" ht="124.5" customHeight="1">
      <c r="A997" s="18" t="s">
        <v>1620</v>
      </c>
      <c r="B997" s="12" t="s">
        <v>974</v>
      </c>
      <c r="C997" s="12" t="s">
        <v>978</v>
      </c>
      <c r="D997" s="12" t="s">
        <v>991</v>
      </c>
      <c r="E997" s="12" t="s">
        <v>1621</v>
      </c>
      <c r="F997" s="21">
        <v>32873000</v>
      </c>
      <c r="G997" s="21">
        <f>F997</f>
        <v>32873000</v>
      </c>
      <c r="H997" s="22">
        <f>ROUND(G997/1000,0)</f>
        <v>32873</v>
      </c>
      <c r="I997" s="22">
        <v>32178853.9</v>
      </c>
      <c r="J997" s="22">
        <f>I997</f>
        <v>32178853.9</v>
      </c>
      <c r="K997" s="22">
        <f>ROUND(J997/1000,0)</f>
        <v>32179</v>
      </c>
      <c r="L997" s="17">
        <f t="shared" si="165"/>
        <v>97.88884494874213</v>
      </c>
    </row>
    <row r="998" spans="1:12" ht="56.25" customHeight="1">
      <c r="A998" s="18" t="s">
        <v>1635</v>
      </c>
      <c r="B998" s="12" t="s">
        <v>974</v>
      </c>
      <c r="C998" s="12" t="s">
        <v>978</v>
      </c>
      <c r="D998" s="12" t="s">
        <v>991</v>
      </c>
      <c r="E998" s="12" t="s">
        <v>1636</v>
      </c>
      <c r="F998" s="21">
        <v>2790000</v>
      </c>
      <c r="G998" s="21">
        <f>F998</f>
        <v>2790000</v>
      </c>
      <c r="H998" s="22">
        <f>ROUND(G998/1000,0)</f>
        <v>2790</v>
      </c>
      <c r="I998" s="22">
        <v>2716488.27</v>
      </c>
      <c r="J998" s="22">
        <f>I998</f>
        <v>2716488.27</v>
      </c>
      <c r="K998" s="22">
        <f>ROUND(J998/1000,0)</f>
        <v>2716</v>
      </c>
      <c r="L998" s="17">
        <f t="shared" si="165"/>
        <v>97.34767025089606</v>
      </c>
    </row>
    <row r="999" spans="1:12" ht="15" customHeight="1">
      <c r="A999" s="18" t="s">
        <v>1641</v>
      </c>
      <c r="B999" s="12" t="s">
        <v>974</v>
      </c>
      <c r="C999" s="12" t="s">
        <v>978</v>
      </c>
      <c r="D999" s="12" t="s">
        <v>991</v>
      </c>
      <c r="E999" s="12" t="s">
        <v>1642</v>
      </c>
      <c r="F999" s="21">
        <v>69000</v>
      </c>
      <c r="G999" s="21">
        <f>F999</f>
        <v>69000</v>
      </c>
      <c r="H999" s="22">
        <f>ROUND(G999/1000,0)</f>
        <v>69</v>
      </c>
      <c r="I999" s="22">
        <v>68100</v>
      </c>
      <c r="J999" s="22">
        <f>I999</f>
        <v>68100</v>
      </c>
      <c r="K999" s="22">
        <f>ROUND(J999/1000,0)</f>
        <v>68</v>
      </c>
      <c r="L999" s="17">
        <f t="shared" si="165"/>
        <v>98.55072463768117</v>
      </c>
    </row>
    <row r="1000" spans="1:12" ht="56.25" customHeight="1">
      <c r="A1000" s="13" t="s">
        <v>992</v>
      </c>
      <c r="B1000" s="14" t="s">
        <v>993</v>
      </c>
      <c r="C1000" s="14" t="s">
        <v>1601</v>
      </c>
      <c r="D1000" s="14" t="s">
        <v>1601</v>
      </c>
      <c r="E1000" s="14" t="s">
        <v>1601</v>
      </c>
      <c r="F1000" s="15" t="s">
        <v>994</v>
      </c>
      <c r="G1000" s="15">
        <f>G1001+G1013+G1022+G1029+G1034</f>
        <v>562569062.5</v>
      </c>
      <c r="H1000" s="16">
        <f>H1001+H1013+H1022+H1029+H1034</f>
        <v>562569</v>
      </c>
      <c r="I1000" s="16" t="s">
        <v>995</v>
      </c>
      <c r="J1000" s="16">
        <f>J1001+J1013+J1022+J1029+J1034</f>
        <v>561964238.51</v>
      </c>
      <c r="K1000" s="16">
        <f>K1001+K1013+K1022+K1029+K1034</f>
        <v>561965</v>
      </c>
      <c r="L1000" s="24">
        <f t="shared" si="165"/>
        <v>99.89263539228077</v>
      </c>
    </row>
    <row r="1001" spans="1:12" ht="28.5" customHeight="1">
      <c r="A1001" s="18" t="s">
        <v>114</v>
      </c>
      <c r="B1001" s="12" t="s">
        <v>993</v>
      </c>
      <c r="C1001" s="12" t="s">
        <v>115</v>
      </c>
      <c r="D1001" s="12" t="s">
        <v>1601</v>
      </c>
      <c r="E1001" s="12" t="s">
        <v>1601</v>
      </c>
      <c r="F1001" s="19" t="s">
        <v>996</v>
      </c>
      <c r="G1001" s="19">
        <f>G1002</f>
        <v>500416000</v>
      </c>
      <c r="H1001" s="20">
        <f>H1002</f>
        <v>500416</v>
      </c>
      <c r="I1001" s="20" t="s">
        <v>997</v>
      </c>
      <c r="J1001" s="20">
        <f>J1002</f>
        <v>500054403.8</v>
      </c>
      <c r="K1001" s="20">
        <f>K1002</f>
        <v>500054</v>
      </c>
      <c r="L1001" s="17">
        <f t="shared" si="165"/>
        <v>99.92766018672464</v>
      </c>
    </row>
    <row r="1002" spans="1:12" ht="56.25" customHeight="1">
      <c r="A1002" s="18" t="s">
        <v>523</v>
      </c>
      <c r="B1002" s="12" t="s">
        <v>993</v>
      </c>
      <c r="C1002" s="12" t="s">
        <v>115</v>
      </c>
      <c r="D1002" s="12" t="s">
        <v>524</v>
      </c>
      <c r="E1002" s="12" t="s">
        <v>1601</v>
      </c>
      <c r="F1002" s="19" t="s">
        <v>996</v>
      </c>
      <c r="G1002" s="19">
        <f>G1003+G1006</f>
        <v>500416000</v>
      </c>
      <c r="H1002" s="20">
        <f>H1003+H1006</f>
        <v>500416</v>
      </c>
      <c r="I1002" s="20" t="s">
        <v>997</v>
      </c>
      <c r="J1002" s="20">
        <f>J1003+J1006</f>
        <v>500054403.8</v>
      </c>
      <c r="K1002" s="20">
        <f>K1003+K1006</f>
        <v>500054</v>
      </c>
      <c r="L1002" s="17">
        <f t="shared" si="165"/>
        <v>99.92766018672464</v>
      </c>
    </row>
    <row r="1003" spans="1:12" ht="138" customHeight="1">
      <c r="A1003" s="18" t="s">
        <v>998</v>
      </c>
      <c r="B1003" s="12" t="s">
        <v>993</v>
      </c>
      <c r="C1003" s="12" t="s">
        <v>115</v>
      </c>
      <c r="D1003" s="12" t="s">
        <v>999</v>
      </c>
      <c r="E1003" s="12" t="s">
        <v>1601</v>
      </c>
      <c r="F1003" s="19" t="s">
        <v>1000</v>
      </c>
      <c r="G1003" s="19">
        <f>G1004</f>
        <v>2001000</v>
      </c>
      <c r="H1003" s="20">
        <f>H1004</f>
        <v>2001</v>
      </c>
      <c r="I1003" s="20" t="s">
        <v>1001</v>
      </c>
      <c r="J1003" s="20">
        <f>J1004</f>
        <v>2000976</v>
      </c>
      <c r="K1003" s="20">
        <f>K1004</f>
        <v>2001</v>
      </c>
      <c r="L1003" s="17">
        <f t="shared" si="165"/>
        <v>100</v>
      </c>
    </row>
    <row r="1004" spans="1:12" ht="42" customHeight="1">
      <c r="A1004" s="18" t="s">
        <v>122</v>
      </c>
      <c r="B1004" s="12" t="s">
        <v>993</v>
      </c>
      <c r="C1004" s="12" t="s">
        <v>115</v>
      </c>
      <c r="D1004" s="12" t="s">
        <v>1002</v>
      </c>
      <c r="E1004" s="12" t="s">
        <v>1601</v>
      </c>
      <c r="F1004" s="19" t="s">
        <v>1000</v>
      </c>
      <c r="G1004" s="19">
        <f>G1005</f>
        <v>2001000</v>
      </c>
      <c r="H1004" s="20">
        <f>H1005</f>
        <v>2001</v>
      </c>
      <c r="I1004" s="20" t="s">
        <v>1001</v>
      </c>
      <c r="J1004" s="20">
        <f>J1005</f>
        <v>2000976</v>
      </c>
      <c r="K1004" s="20">
        <f>K1005</f>
        <v>2001</v>
      </c>
      <c r="L1004" s="17">
        <f t="shared" si="165"/>
        <v>100</v>
      </c>
    </row>
    <row r="1005" spans="1:12" ht="56.25" customHeight="1">
      <c r="A1005" s="18" t="s">
        <v>6</v>
      </c>
      <c r="B1005" s="12" t="s">
        <v>993</v>
      </c>
      <c r="C1005" s="12" t="s">
        <v>115</v>
      </c>
      <c r="D1005" s="12" t="s">
        <v>1002</v>
      </c>
      <c r="E1005" s="12" t="s">
        <v>7</v>
      </c>
      <c r="F1005" s="21">
        <v>2001000</v>
      </c>
      <c r="G1005" s="21">
        <f>F1005</f>
        <v>2001000</v>
      </c>
      <c r="H1005" s="22">
        <f>ROUND(G1005/1000,0)</f>
        <v>2001</v>
      </c>
      <c r="I1005" s="22">
        <v>2000976</v>
      </c>
      <c r="J1005" s="22">
        <f>I1005</f>
        <v>2000976</v>
      </c>
      <c r="K1005" s="22">
        <f>ROUND(J1005/1000,0)</f>
        <v>2001</v>
      </c>
      <c r="L1005" s="17">
        <f t="shared" si="165"/>
        <v>100</v>
      </c>
    </row>
    <row r="1006" spans="1:12" ht="179.25" customHeight="1">
      <c r="A1006" s="18" t="s">
        <v>1003</v>
      </c>
      <c r="B1006" s="12" t="s">
        <v>993</v>
      </c>
      <c r="C1006" s="12" t="s">
        <v>115</v>
      </c>
      <c r="D1006" s="12" t="s">
        <v>1004</v>
      </c>
      <c r="E1006" s="12" t="s">
        <v>1601</v>
      </c>
      <c r="F1006" s="19" t="s">
        <v>1005</v>
      </c>
      <c r="G1006" s="19">
        <f>G1007+G1009+G1011</f>
        <v>498415000</v>
      </c>
      <c r="H1006" s="20">
        <f>H1007+H1009+H1011</f>
        <v>498415</v>
      </c>
      <c r="I1006" s="20" t="s">
        <v>1006</v>
      </c>
      <c r="J1006" s="20">
        <f>J1007+J1009+J1011</f>
        <v>498053427.8</v>
      </c>
      <c r="K1006" s="20">
        <f>K1007+K1009+K1011</f>
        <v>498053</v>
      </c>
      <c r="L1006" s="17">
        <f t="shared" si="165"/>
        <v>99.927369762146</v>
      </c>
    </row>
    <row r="1007" spans="1:12" ht="42" customHeight="1">
      <c r="A1007" s="18" t="s">
        <v>4</v>
      </c>
      <c r="B1007" s="12" t="s">
        <v>993</v>
      </c>
      <c r="C1007" s="12" t="s">
        <v>115</v>
      </c>
      <c r="D1007" s="12" t="s">
        <v>1007</v>
      </c>
      <c r="E1007" s="12" t="s">
        <v>1601</v>
      </c>
      <c r="F1007" s="19" t="s">
        <v>1008</v>
      </c>
      <c r="G1007" s="19">
        <f>G1008</f>
        <v>498045000</v>
      </c>
      <c r="H1007" s="20">
        <f>H1008</f>
        <v>498045</v>
      </c>
      <c r="I1007" s="20" t="s">
        <v>1009</v>
      </c>
      <c r="J1007" s="20">
        <f>J1008</f>
        <v>497683427.8</v>
      </c>
      <c r="K1007" s="20">
        <f>K1008</f>
        <v>497683</v>
      </c>
      <c r="L1007" s="17">
        <f t="shared" si="165"/>
        <v>99.92731580479676</v>
      </c>
    </row>
    <row r="1008" spans="1:12" ht="56.25" customHeight="1">
      <c r="A1008" s="18" t="s">
        <v>6</v>
      </c>
      <c r="B1008" s="12" t="s">
        <v>993</v>
      </c>
      <c r="C1008" s="12" t="s">
        <v>115</v>
      </c>
      <c r="D1008" s="12" t="s">
        <v>1007</v>
      </c>
      <c r="E1008" s="12" t="s">
        <v>7</v>
      </c>
      <c r="F1008" s="21">
        <v>498045000</v>
      </c>
      <c r="G1008" s="21">
        <f>F1008</f>
        <v>498045000</v>
      </c>
      <c r="H1008" s="22">
        <f>ROUND(G1008/1000,0)</f>
        <v>498045</v>
      </c>
      <c r="I1008" s="22">
        <v>497683427.8</v>
      </c>
      <c r="J1008" s="22">
        <f>I1008</f>
        <v>497683427.8</v>
      </c>
      <c r="K1008" s="22">
        <f>ROUND(J1008/1000,0)</f>
        <v>497683</v>
      </c>
      <c r="L1008" s="17">
        <f t="shared" si="165"/>
        <v>99.92731580479676</v>
      </c>
    </row>
    <row r="1009" spans="1:12" ht="56.25" customHeight="1">
      <c r="A1009" s="18" t="s">
        <v>1010</v>
      </c>
      <c r="B1009" s="12" t="s">
        <v>993</v>
      </c>
      <c r="C1009" s="12" t="s">
        <v>115</v>
      </c>
      <c r="D1009" s="12" t="s">
        <v>1011</v>
      </c>
      <c r="E1009" s="12" t="s">
        <v>1601</v>
      </c>
      <c r="F1009" s="19" t="s">
        <v>1012</v>
      </c>
      <c r="G1009" s="19">
        <f>G1010</f>
        <v>340000</v>
      </c>
      <c r="H1009" s="20">
        <f>H1010</f>
        <v>340</v>
      </c>
      <c r="I1009" s="20" t="s">
        <v>1012</v>
      </c>
      <c r="J1009" s="20">
        <f>J1010</f>
        <v>340000</v>
      </c>
      <c r="K1009" s="20">
        <f>K1010</f>
        <v>340</v>
      </c>
      <c r="L1009" s="17">
        <f t="shared" si="165"/>
        <v>100</v>
      </c>
    </row>
    <row r="1010" spans="1:12" ht="56.25" customHeight="1">
      <c r="A1010" s="18" t="s">
        <v>6</v>
      </c>
      <c r="B1010" s="12" t="s">
        <v>993</v>
      </c>
      <c r="C1010" s="12" t="s">
        <v>115</v>
      </c>
      <c r="D1010" s="12" t="s">
        <v>1011</v>
      </c>
      <c r="E1010" s="12" t="s">
        <v>7</v>
      </c>
      <c r="F1010" s="21">
        <v>340000</v>
      </c>
      <c r="G1010" s="21">
        <f>F1010</f>
        <v>340000</v>
      </c>
      <c r="H1010" s="22">
        <f>ROUND(G1010/1000,0)</f>
        <v>340</v>
      </c>
      <c r="I1010" s="22">
        <v>340000</v>
      </c>
      <c r="J1010" s="22">
        <f>I1010</f>
        <v>340000</v>
      </c>
      <c r="K1010" s="22">
        <f>ROUND(J1010/1000,0)</f>
        <v>340</v>
      </c>
      <c r="L1010" s="17">
        <f t="shared" si="165"/>
        <v>100</v>
      </c>
    </row>
    <row r="1011" spans="1:12" ht="42" customHeight="1">
      <c r="A1011" s="18" t="s">
        <v>1013</v>
      </c>
      <c r="B1011" s="12" t="s">
        <v>993</v>
      </c>
      <c r="C1011" s="12" t="s">
        <v>115</v>
      </c>
      <c r="D1011" s="12" t="s">
        <v>1014</v>
      </c>
      <c r="E1011" s="12" t="s">
        <v>1601</v>
      </c>
      <c r="F1011" s="19" t="s">
        <v>1015</v>
      </c>
      <c r="G1011" s="19">
        <f>G1012</f>
        <v>30000</v>
      </c>
      <c r="H1011" s="20">
        <f>H1012</f>
        <v>30</v>
      </c>
      <c r="I1011" s="20" t="s">
        <v>1015</v>
      </c>
      <c r="J1011" s="20">
        <f>J1012</f>
        <v>30000</v>
      </c>
      <c r="K1011" s="20">
        <f>K1012</f>
        <v>30</v>
      </c>
      <c r="L1011" s="17">
        <f t="shared" si="165"/>
        <v>100</v>
      </c>
    </row>
    <row r="1012" spans="1:12" ht="56.25" customHeight="1">
      <c r="A1012" s="18" t="s">
        <v>6</v>
      </c>
      <c r="B1012" s="12" t="s">
        <v>993</v>
      </c>
      <c r="C1012" s="12" t="s">
        <v>115</v>
      </c>
      <c r="D1012" s="12" t="s">
        <v>1014</v>
      </c>
      <c r="E1012" s="12" t="s">
        <v>7</v>
      </c>
      <c r="F1012" s="21">
        <v>30000</v>
      </c>
      <c r="G1012" s="21">
        <f>F1012</f>
        <v>30000</v>
      </c>
      <c r="H1012" s="22">
        <f>ROUND(G1012/1000,0)</f>
        <v>30</v>
      </c>
      <c r="I1012" s="22">
        <v>30000</v>
      </c>
      <c r="J1012" s="22">
        <f>I1012</f>
        <v>30000</v>
      </c>
      <c r="K1012" s="22">
        <f>ROUND(J1012/1000,0)</f>
        <v>30</v>
      </c>
      <c r="L1012" s="17">
        <f t="shared" si="165"/>
        <v>100</v>
      </c>
    </row>
    <row r="1013" spans="1:12" ht="28.5" customHeight="1">
      <c r="A1013" s="18" t="s">
        <v>303</v>
      </c>
      <c r="B1013" s="12" t="s">
        <v>993</v>
      </c>
      <c r="C1013" s="12" t="s">
        <v>304</v>
      </c>
      <c r="D1013" s="12" t="s">
        <v>1601</v>
      </c>
      <c r="E1013" s="12" t="s">
        <v>1601</v>
      </c>
      <c r="F1013" s="19" t="s">
        <v>1016</v>
      </c>
      <c r="G1013" s="19">
        <f>G1014</f>
        <v>4763062.5</v>
      </c>
      <c r="H1013" s="20">
        <f>H1014</f>
        <v>4763</v>
      </c>
      <c r="I1013" s="20" t="s">
        <v>1016</v>
      </c>
      <c r="J1013" s="20">
        <f>J1014</f>
        <v>4763062.5</v>
      </c>
      <c r="K1013" s="20">
        <f>K1014</f>
        <v>4763</v>
      </c>
      <c r="L1013" s="17">
        <f t="shared" si="165"/>
        <v>100</v>
      </c>
    </row>
    <row r="1014" spans="1:12" ht="56.25" customHeight="1">
      <c r="A1014" s="18" t="s">
        <v>523</v>
      </c>
      <c r="B1014" s="12" t="s">
        <v>993</v>
      </c>
      <c r="C1014" s="12" t="s">
        <v>304</v>
      </c>
      <c r="D1014" s="12" t="s">
        <v>524</v>
      </c>
      <c r="E1014" s="12" t="s">
        <v>1601</v>
      </c>
      <c r="F1014" s="19" t="s">
        <v>1016</v>
      </c>
      <c r="G1014" s="19">
        <f>G1015</f>
        <v>4763062.5</v>
      </c>
      <c r="H1014" s="20">
        <f>H1015</f>
        <v>4763</v>
      </c>
      <c r="I1014" s="20" t="s">
        <v>1016</v>
      </c>
      <c r="J1014" s="20">
        <f>J1015</f>
        <v>4763062.5</v>
      </c>
      <c r="K1014" s="20">
        <f>K1015</f>
        <v>4763</v>
      </c>
      <c r="L1014" s="17">
        <f t="shared" si="165"/>
        <v>100</v>
      </c>
    </row>
    <row r="1015" spans="1:12" ht="179.25" customHeight="1">
      <c r="A1015" s="18" t="s">
        <v>1003</v>
      </c>
      <c r="B1015" s="12" t="s">
        <v>993</v>
      </c>
      <c r="C1015" s="12" t="s">
        <v>304</v>
      </c>
      <c r="D1015" s="12" t="s">
        <v>1004</v>
      </c>
      <c r="E1015" s="12" t="s">
        <v>1601</v>
      </c>
      <c r="F1015" s="19" t="s">
        <v>1016</v>
      </c>
      <c r="G1015" s="19">
        <f>G1016+G1018+G1020</f>
        <v>4763062.5</v>
      </c>
      <c r="H1015" s="20">
        <f>H1016+H1018+H1020</f>
        <v>4763</v>
      </c>
      <c r="I1015" s="20" t="s">
        <v>1016</v>
      </c>
      <c r="J1015" s="20">
        <f>J1016+J1018+J1020</f>
        <v>4763062.5</v>
      </c>
      <c r="K1015" s="20">
        <f>K1016+K1018+K1020</f>
        <v>4763</v>
      </c>
      <c r="L1015" s="17">
        <f t="shared" si="165"/>
        <v>100</v>
      </c>
    </row>
    <row r="1016" spans="1:12" ht="42" customHeight="1">
      <c r="A1016" s="18" t="s">
        <v>1017</v>
      </c>
      <c r="B1016" s="12" t="s">
        <v>993</v>
      </c>
      <c r="C1016" s="12" t="s">
        <v>304</v>
      </c>
      <c r="D1016" s="12" t="s">
        <v>1018</v>
      </c>
      <c r="E1016" s="12" t="s">
        <v>1601</v>
      </c>
      <c r="F1016" s="19" t="s">
        <v>1019</v>
      </c>
      <c r="G1016" s="19">
        <f>G1017</f>
        <v>436800</v>
      </c>
      <c r="H1016" s="20">
        <f>H1017</f>
        <v>437</v>
      </c>
      <c r="I1016" s="20" t="s">
        <v>1019</v>
      </c>
      <c r="J1016" s="20">
        <f>J1017</f>
        <v>436800</v>
      </c>
      <c r="K1016" s="20">
        <f>K1017</f>
        <v>437</v>
      </c>
      <c r="L1016" s="17">
        <f t="shared" si="165"/>
        <v>100</v>
      </c>
    </row>
    <row r="1017" spans="1:12" ht="56.25" customHeight="1">
      <c r="A1017" s="18" t="s">
        <v>6</v>
      </c>
      <c r="B1017" s="12" t="s">
        <v>993</v>
      </c>
      <c r="C1017" s="12" t="s">
        <v>304</v>
      </c>
      <c r="D1017" s="12" t="s">
        <v>1018</v>
      </c>
      <c r="E1017" s="12" t="s">
        <v>7</v>
      </c>
      <c r="F1017" s="21">
        <v>436800</v>
      </c>
      <c r="G1017" s="21">
        <f>F1017</f>
        <v>436800</v>
      </c>
      <c r="H1017" s="22">
        <f>ROUND(G1017/1000,0)</f>
        <v>437</v>
      </c>
      <c r="I1017" s="22">
        <v>436800</v>
      </c>
      <c r="J1017" s="22">
        <f>I1017</f>
        <v>436800</v>
      </c>
      <c r="K1017" s="22">
        <f>ROUND(J1017/1000,0)</f>
        <v>437</v>
      </c>
      <c r="L1017" s="17">
        <f t="shared" si="165"/>
        <v>100</v>
      </c>
    </row>
    <row r="1018" spans="1:12" ht="28.5" customHeight="1">
      <c r="A1018" s="18" t="s">
        <v>1020</v>
      </c>
      <c r="B1018" s="12" t="s">
        <v>993</v>
      </c>
      <c r="C1018" s="12" t="s">
        <v>304</v>
      </c>
      <c r="D1018" s="12" t="s">
        <v>1021</v>
      </c>
      <c r="E1018" s="12" t="s">
        <v>1601</v>
      </c>
      <c r="F1018" s="19" t="s">
        <v>1022</v>
      </c>
      <c r="G1018" s="19">
        <f>G1019</f>
        <v>3791262.5</v>
      </c>
      <c r="H1018" s="20">
        <f>H1019</f>
        <v>3791</v>
      </c>
      <c r="I1018" s="20" t="s">
        <v>1022</v>
      </c>
      <c r="J1018" s="20">
        <f>J1019</f>
        <v>3791262.5</v>
      </c>
      <c r="K1018" s="20">
        <f>K1019</f>
        <v>3791</v>
      </c>
      <c r="L1018" s="17">
        <f t="shared" si="165"/>
        <v>100</v>
      </c>
    </row>
    <row r="1019" spans="1:12" ht="56.25" customHeight="1">
      <c r="A1019" s="18" t="s">
        <v>6</v>
      </c>
      <c r="B1019" s="12" t="s">
        <v>993</v>
      </c>
      <c r="C1019" s="12" t="s">
        <v>304</v>
      </c>
      <c r="D1019" s="12" t="s">
        <v>1021</v>
      </c>
      <c r="E1019" s="12" t="s">
        <v>7</v>
      </c>
      <c r="F1019" s="21">
        <v>3791262.5</v>
      </c>
      <c r="G1019" s="21">
        <f>F1019</f>
        <v>3791262.5</v>
      </c>
      <c r="H1019" s="22">
        <f>ROUND(G1019/1000,0)</f>
        <v>3791</v>
      </c>
      <c r="I1019" s="22">
        <v>3791262.5</v>
      </c>
      <c r="J1019" s="22">
        <f>I1019</f>
        <v>3791262.5</v>
      </c>
      <c r="K1019" s="22">
        <f>ROUND(J1019/1000,0)</f>
        <v>3791</v>
      </c>
      <c r="L1019" s="17">
        <f t="shared" si="165"/>
        <v>100</v>
      </c>
    </row>
    <row r="1020" spans="1:12" ht="42" customHeight="1">
      <c r="A1020" s="18" t="s">
        <v>1023</v>
      </c>
      <c r="B1020" s="12" t="s">
        <v>993</v>
      </c>
      <c r="C1020" s="12" t="s">
        <v>304</v>
      </c>
      <c r="D1020" s="12" t="s">
        <v>1024</v>
      </c>
      <c r="E1020" s="12" t="s">
        <v>1601</v>
      </c>
      <c r="F1020" s="19" t="s">
        <v>1025</v>
      </c>
      <c r="G1020" s="19">
        <f>G1021</f>
        <v>535000</v>
      </c>
      <c r="H1020" s="20">
        <f>H1021</f>
        <v>535</v>
      </c>
      <c r="I1020" s="20" t="s">
        <v>1025</v>
      </c>
      <c r="J1020" s="20">
        <f>J1021</f>
        <v>535000</v>
      </c>
      <c r="K1020" s="20">
        <f>K1021</f>
        <v>535</v>
      </c>
      <c r="L1020" s="17">
        <f t="shared" si="165"/>
        <v>100</v>
      </c>
    </row>
    <row r="1021" spans="1:12" ht="56.25" customHeight="1">
      <c r="A1021" s="18" t="s">
        <v>6</v>
      </c>
      <c r="B1021" s="12" t="s">
        <v>993</v>
      </c>
      <c r="C1021" s="12" t="s">
        <v>304</v>
      </c>
      <c r="D1021" s="12" t="s">
        <v>1024</v>
      </c>
      <c r="E1021" s="12" t="s">
        <v>7</v>
      </c>
      <c r="F1021" s="21">
        <v>535000</v>
      </c>
      <c r="G1021" s="21">
        <f>F1021</f>
        <v>535000</v>
      </c>
      <c r="H1021" s="22">
        <f>ROUND(G1021/1000,0)</f>
        <v>535</v>
      </c>
      <c r="I1021" s="22">
        <v>535000</v>
      </c>
      <c r="J1021" s="22">
        <f>I1021</f>
        <v>535000</v>
      </c>
      <c r="K1021" s="22">
        <f>ROUND(J1021/1000,0)</f>
        <v>535</v>
      </c>
      <c r="L1021" s="17">
        <f t="shared" si="165"/>
        <v>100</v>
      </c>
    </row>
    <row r="1022" spans="1:12" ht="28.5" customHeight="1">
      <c r="A1022" s="18" t="s">
        <v>338</v>
      </c>
      <c r="B1022" s="12" t="s">
        <v>993</v>
      </c>
      <c r="C1022" s="12" t="s">
        <v>339</v>
      </c>
      <c r="D1022" s="12" t="s">
        <v>1601</v>
      </c>
      <c r="E1022" s="12" t="s">
        <v>1601</v>
      </c>
      <c r="F1022" s="19" t="s">
        <v>1026</v>
      </c>
      <c r="G1022" s="19">
        <f aca="true" t="shared" si="166" ref="G1022:H1024">G1023</f>
        <v>8139000</v>
      </c>
      <c r="H1022" s="20">
        <f t="shared" si="166"/>
        <v>8139</v>
      </c>
      <c r="I1022" s="20" t="s">
        <v>1027</v>
      </c>
      <c r="J1022" s="20">
        <f aca="true" t="shared" si="167" ref="J1022:K1024">J1023</f>
        <v>8114834.92</v>
      </c>
      <c r="K1022" s="20">
        <f t="shared" si="167"/>
        <v>8116</v>
      </c>
      <c r="L1022" s="17">
        <f t="shared" si="165"/>
        <v>99.71741000122866</v>
      </c>
    </row>
    <row r="1023" spans="1:12" ht="56.25" customHeight="1">
      <c r="A1023" s="18" t="s">
        <v>523</v>
      </c>
      <c r="B1023" s="12" t="s">
        <v>993</v>
      </c>
      <c r="C1023" s="12" t="s">
        <v>339</v>
      </c>
      <c r="D1023" s="12" t="s">
        <v>524</v>
      </c>
      <c r="E1023" s="12" t="s">
        <v>1601</v>
      </c>
      <c r="F1023" s="19" t="s">
        <v>1026</v>
      </c>
      <c r="G1023" s="19">
        <f t="shared" si="166"/>
        <v>8139000</v>
      </c>
      <c r="H1023" s="20">
        <f t="shared" si="166"/>
        <v>8139</v>
      </c>
      <c r="I1023" s="20" t="s">
        <v>1027</v>
      </c>
      <c r="J1023" s="20">
        <f t="shared" si="167"/>
        <v>8114834.92</v>
      </c>
      <c r="K1023" s="20">
        <f t="shared" si="167"/>
        <v>8116</v>
      </c>
      <c r="L1023" s="17">
        <f t="shared" si="165"/>
        <v>99.71741000122866</v>
      </c>
    </row>
    <row r="1024" spans="1:12" ht="179.25" customHeight="1">
      <c r="A1024" s="18" t="s">
        <v>1003</v>
      </c>
      <c r="B1024" s="12" t="s">
        <v>993</v>
      </c>
      <c r="C1024" s="12" t="s">
        <v>339</v>
      </c>
      <c r="D1024" s="12" t="s">
        <v>1004</v>
      </c>
      <c r="E1024" s="12" t="s">
        <v>1601</v>
      </c>
      <c r="F1024" s="19" t="s">
        <v>1026</v>
      </c>
      <c r="G1024" s="19">
        <f t="shared" si="166"/>
        <v>8139000</v>
      </c>
      <c r="H1024" s="20">
        <f t="shared" si="166"/>
        <v>8139</v>
      </c>
      <c r="I1024" s="20" t="s">
        <v>1027</v>
      </c>
      <c r="J1024" s="20">
        <f t="shared" si="167"/>
        <v>8114834.92</v>
      </c>
      <c r="K1024" s="20">
        <f t="shared" si="167"/>
        <v>8116</v>
      </c>
      <c r="L1024" s="17">
        <f t="shared" si="165"/>
        <v>99.71741000122866</v>
      </c>
    </row>
    <row r="1025" spans="1:12" ht="42" customHeight="1">
      <c r="A1025" s="18" t="s">
        <v>4</v>
      </c>
      <c r="B1025" s="12" t="s">
        <v>993</v>
      </c>
      <c r="C1025" s="12" t="s">
        <v>339</v>
      </c>
      <c r="D1025" s="12" t="s">
        <v>1007</v>
      </c>
      <c r="E1025" s="12" t="s">
        <v>1601</v>
      </c>
      <c r="F1025" s="19" t="s">
        <v>1026</v>
      </c>
      <c r="G1025" s="19">
        <f>G1026+G1027+G1028</f>
        <v>8139000</v>
      </c>
      <c r="H1025" s="20">
        <f>H1026+H1027+H1028</f>
        <v>8139</v>
      </c>
      <c r="I1025" s="20" t="s">
        <v>1027</v>
      </c>
      <c r="J1025" s="20">
        <f>J1026+J1027+J1028</f>
        <v>8114834.92</v>
      </c>
      <c r="K1025" s="20">
        <f>K1026+K1027+K1028</f>
        <v>8116</v>
      </c>
      <c r="L1025" s="17">
        <f t="shared" si="165"/>
        <v>99.71741000122866</v>
      </c>
    </row>
    <row r="1026" spans="1:12" ht="124.5" customHeight="1">
      <c r="A1026" s="18" t="s">
        <v>1620</v>
      </c>
      <c r="B1026" s="12" t="s">
        <v>993</v>
      </c>
      <c r="C1026" s="12" t="s">
        <v>339</v>
      </c>
      <c r="D1026" s="12" t="s">
        <v>1007</v>
      </c>
      <c r="E1026" s="12" t="s">
        <v>1621</v>
      </c>
      <c r="F1026" s="21">
        <v>7215000</v>
      </c>
      <c r="G1026" s="21">
        <f>F1026</f>
        <v>7215000</v>
      </c>
      <c r="H1026" s="22">
        <f>ROUND(G1026/1000,0)</f>
        <v>7215</v>
      </c>
      <c r="I1026" s="22">
        <v>7214600.17</v>
      </c>
      <c r="J1026" s="22">
        <f>I1026</f>
        <v>7214600.17</v>
      </c>
      <c r="K1026" s="22">
        <f>ROUND(J1026/1000,0)</f>
        <v>7215</v>
      </c>
      <c r="L1026" s="17">
        <f t="shared" si="165"/>
        <v>100</v>
      </c>
    </row>
    <row r="1027" spans="1:12" ht="56.25" customHeight="1">
      <c r="A1027" s="18" t="s">
        <v>1635</v>
      </c>
      <c r="B1027" s="12" t="s">
        <v>993</v>
      </c>
      <c r="C1027" s="12" t="s">
        <v>339</v>
      </c>
      <c r="D1027" s="12" t="s">
        <v>1007</v>
      </c>
      <c r="E1027" s="12" t="s">
        <v>1636</v>
      </c>
      <c r="F1027" s="21">
        <v>910000</v>
      </c>
      <c r="G1027" s="21">
        <f>F1027</f>
        <v>910000</v>
      </c>
      <c r="H1027" s="22">
        <f>ROUND(G1027/1000,0)</f>
        <v>910</v>
      </c>
      <c r="I1027" s="22">
        <v>886606.75</v>
      </c>
      <c r="J1027" s="22">
        <f>I1027</f>
        <v>886606.75</v>
      </c>
      <c r="K1027" s="22">
        <f>ROUND(J1027/1000,0)</f>
        <v>887</v>
      </c>
      <c r="L1027" s="17">
        <f t="shared" si="165"/>
        <v>97.47252747252747</v>
      </c>
    </row>
    <row r="1028" spans="1:12" ht="15" customHeight="1">
      <c r="A1028" s="18" t="s">
        <v>1641</v>
      </c>
      <c r="B1028" s="12" t="s">
        <v>993</v>
      </c>
      <c r="C1028" s="12" t="s">
        <v>339</v>
      </c>
      <c r="D1028" s="12" t="s">
        <v>1007</v>
      </c>
      <c r="E1028" s="12" t="s">
        <v>1642</v>
      </c>
      <c r="F1028" s="21">
        <v>14000</v>
      </c>
      <c r="G1028" s="21">
        <f>F1028</f>
        <v>14000</v>
      </c>
      <c r="H1028" s="22">
        <f>ROUND(G1028/1000,0)</f>
        <v>14</v>
      </c>
      <c r="I1028" s="22">
        <v>13628</v>
      </c>
      <c r="J1028" s="22">
        <f>I1028</f>
        <v>13628</v>
      </c>
      <c r="K1028" s="22">
        <f>ROUND(J1028/1000,0)</f>
        <v>14</v>
      </c>
      <c r="L1028" s="17">
        <f t="shared" si="165"/>
        <v>100</v>
      </c>
    </row>
    <row r="1029" spans="1:12" ht="28.5" customHeight="1">
      <c r="A1029" s="18" t="s">
        <v>49</v>
      </c>
      <c r="B1029" s="12" t="s">
        <v>993</v>
      </c>
      <c r="C1029" s="12" t="s">
        <v>50</v>
      </c>
      <c r="D1029" s="12" t="s">
        <v>1601</v>
      </c>
      <c r="E1029" s="12" t="s">
        <v>1601</v>
      </c>
      <c r="F1029" s="19" t="s">
        <v>1028</v>
      </c>
      <c r="G1029" s="19">
        <f aca="true" t="shared" si="168" ref="G1029:H1032">G1030</f>
        <v>302000</v>
      </c>
      <c r="H1029" s="20">
        <f t="shared" si="168"/>
        <v>302</v>
      </c>
      <c r="I1029" s="20" t="s">
        <v>1029</v>
      </c>
      <c r="J1029" s="20">
        <f aca="true" t="shared" si="169" ref="J1029:K1032">J1030</f>
        <v>301300</v>
      </c>
      <c r="K1029" s="20">
        <f t="shared" si="169"/>
        <v>301</v>
      </c>
      <c r="L1029" s="17">
        <f t="shared" si="165"/>
        <v>99.66887417218543</v>
      </c>
    </row>
    <row r="1030" spans="1:12" ht="56.25" customHeight="1">
      <c r="A1030" s="18" t="s">
        <v>523</v>
      </c>
      <c r="B1030" s="12" t="s">
        <v>993</v>
      </c>
      <c r="C1030" s="12" t="s">
        <v>50</v>
      </c>
      <c r="D1030" s="12" t="s">
        <v>524</v>
      </c>
      <c r="E1030" s="12" t="s">
        <v>1601</v>
      </c>
      <c r="F1030" s="19" t="s">
        <v>1028</v>
      </c>
      <c r="G1030" s="19">
        <f t="shared" si="168"/>
        <v>302000</v>
      </c>
      <c r="H1030" s="20">
        <f t="shared" si="168"/>
        <v>302</v>
      </c>
      <c r="I1030" s="20" t="s">
        <v>1029</v>
      </c>
      <c r="J1030" s="20">
        <f t="shared" si="169"/>
        <v>301300</v>
      </c>
      <c r="K1030" s="20">
        <f t="shared" si="169"/>
        <v>301</v>
      </c>
      <c r="L1030" s="17">
        <f aca="true" t="shared" si="170" ref="L1030:L1093">K1030/H1030*100</f>
        <v>99.66887417218543</v>
      </c>
    </row>
    <row r="1031" spans="1:12" ht="111" customHeight="1">
      <c r="A1031" s="18" t="s">
        <v>525</v>
      </c>
      <c r="B1031" s="12" t="s">
        <v>993</v>
      </c>
      <c r="C1031" s="12" t="s">
        <v>50</v>
      </c>
      <c r="D1031" s="12" t="s">
        <v>526</v>
      </c>
      <c r="E1031" s="12" t="s">
        <v>1601</v>
      </c>
      <c r="F1031" s="19" t="s">
        <v>1028</v>
      </c>
      <c r="G1031" s="19">
        <f t="shared" si="168"/>
        <v>302000</v>
      </c>
      <c r="H1031" s="20">
        <f t="shared" si="168"/>
        <v>302</v>
      </c>
      <c r="I1031" s="20" t="s">
        <v>1029</v>
      </c>
      <c r="J1031" s="20">
        <f t="shared" si="169"/>
        <v>301300</v>
      </c>
      <c r="K1031" s="20">
        <f t="shared" si="169"/>
        <v>301</v>
      </c>
      <c r="L1031" s="17">
        <f t="shared" si="170"/>
        <v>99.66887417218543</v>
      </c>
    </row>
    <row r="1032" spans="1:12" ht="69.75" customHeight="1">
      <c r="A1032" s="18" t="s">
        <v>206</v>
      </c>
      <c r="B1032" s="12" t="s">
        <v>993</v>
      </c>
      <c r="C1032" s="12" t="s">
        <v>50</v>
      </c>
      <c r="D1032" s="12" t="s">
        <v>1030</v>
      </c>
      <c r="E1032" s="12" t="s">
        <v>1601</v>
      </c>
      <c r="F1032" s="19" t="s">
        <v>1028</v>
      </c>
      <c r="G1032" s="19">
        <f t="shared" si="168"/>
        <v>302000</v>
      </c>
      <c r="H1032" s="20">
        <f t="shared" si="168"/>
        <v>302</v>
      </c>
      <c r="I1032" s="20" t="s">
        <v>1029</v>
      </c>
      <c r="J1032" s="20">
        <f t="shared" si="169"/>
        <v>301300</v>
      </c>
      <c r="K1032" s="20">
        <f t="shared" si="169"/>
        <v>301</v>
      </c>
      <c r="L1032" s="17">
        <f t="shared" si="170"/>
        <v>99.66887417218543</v>
      </c>
    </row>
    <row r="1033" spans="1:12" ht="28.5" customHeight="1">
      <c r="A1033" s="18" t="s">
        <v>1658</v>
      </c>
      <c r="B1033" s="12" t="s">
        <v>993</v>
      </c>
      <c r="C1033" s="12" t="s">
        <v>50</v>
      </c>
      <c r="D1033" s="12" t="s">
        <v>1030</v>
      </c>
      <c r="E1033" s="12" t="s">
        <v>1659</v>
      </c>
      <c r="F1033" s="21">
        <v>302000</v>
      </c>
      <c r="G1033" s="21">
        <f>F1033</f>
        <v>302000</v>
      </c>
      <c r="H1033" s="22">
        <f>ROUND(G1033/1000,0)</f>
        <v>302</v>
      </c>
      <c r="I1033" s="22">
        <v>301300</v>
      </c>
      <c r="J1033" s="22">
        <f>I1033</f>
        <v>301300</v>
      </c>
      <c r="K1033" s="22">
        <f>ROUND(J1033/1000,0)</f>
        <v>301</v>
      </c>
      <c r="L1033" s="17">
        <f t="shared" si="170"/>
        <v>99.66887417218543</v>
      </c>
    </row>
    <row r="1034" spans="1:12" ht="28.5" customHeight="1">
      <c r="A1034" s="18" t="s">
        <v>520</v>
      </c>
      <c r="B1034" s="12" t="s">
        <v>993</v>
      </c>
      <c r="C1034" s="12" t="s">
        <v>521</v>
      </c>
      <c r="D1034" s="12" t="s">
        <v>1601</v>
      </c>
      <c r="E1034" s="12" t="s">
        <v>1601</v>
      </c>
      <c r="F1034" s="19" t="s">
        <v>1031</v>
      </c>
      <c r="G1034" s="19">
        <f>G1035</f>
        <v>48949000</v>
      </c>
      <c r="H1034" s="20">
        <f>H1035</f>
        <v>48949</v>
      </c>
      <c r="I1034" s="20" t="s">
        <v>1032</v>
      </c>
      <c r="J1034" s="20">
        <f>J1035</f>
        <v>48730637.29</v>
      </c>
      <c r="K1034" s="20">
        <f>K1035</f>
        <v>48731</v>
      </c>
      <c r="L1034" s="17">
        <f t="shared" si="170"/>
        <v>99.55463850129726</v>
      </c>
    </row>
    <row r="1035" spans="1:12" ht="56.25" customHeight="1">
      <c r="A1035" s="18" t="s">
        <v>523</v>
      </c>
      <c r="B1035" s="12" t="s">
        <v>993</v>
      </c>
      <c r="C1035" s="12" t="s">
        <v>521</v>
      </c>
      <c r="D1035" s="12" t="s">
        <v>524</v>
      </c>
      <c r="E1035" s="12" t="s">
        <v>1601</v>
      </c>
      <c r="F1035" s="19" t="s">
        <v>1031</v>
      </c>
      <c r="G1035" s="19">
        <f>G1036+G1039+G1042</f>
        <v>48949000</v>
      </c>
      <c r="H1035" s="20">
        <f>H1036+H1039+H1042</f>
        <v>48949</v>
      </c>
      <c r="I1035" s="20" t="s">
        <v>1032</v>
      </c>
      <c r="J1035" s="20">
        <f>J1036+J1039+J1042</f>
        <v>48730637.29</v>
      </c>
      <c r="K1035" s="20">
        <f>K1036+K1039+K1042</f>
        <v>48731</v>
      </c>
      <c r="L1035" s="17">
        <f t="shared" si="170"/>
        <v>99.55463850129726</v>
      </c>
    </row>
    <row r="1036" spans="1:12" ht="111" customHeight="1">
      <c r="A1036" s="18" t="s">
        <v>525</v>
      </c>
      <c r="B1036" s="12" t="s">
        <v>993</v>
      </c>
      <c r="C1036" s="12" t="s">
        <v>521</v>
      </c>
      <c r="D1036" s="12" t="s">
        <v>526</v>
      </c>
      <c r="E1036" s="12" t="s">
        <v>1601</v>
      </c>
      <c r="F1036" s="19" t="s">
        <v>1033</v>
      </c>
      <c r="G1036" s="19">
        <f>G1037</f>
        <v>6401000</v>
      </c>
      <c r="H1036" s="20">
        <f>H1037</f>
        <v>6401</v>
      </c>
      <c r="I1036" s="20" t="s">
        <v>1034</v>
      </c>
      <c r="J1036" s="20">
        <f>J1037</f>
        <v>6400369.79</v>
      </c>
      <c r="K1036" s="20">
        <f>K1037</f>
        <v>6400</v>
      </c>
      <c r="L1036" s="17">
        <f t="shared" si="170"/>
        <v>99.98437744102485</v>
      </c>
    </row>
    <row r="1037" spans="1:12" ht="28.5" customHeight="1">
      <c r="A1037" s="18" t="s">
        <v>527</v>
      </c>
      <c r="B1037" s="12" t="s">
        <v>993</v>
      </c>
      <c r="C1037" s="12" t="s">
        <v>521</v>
      </c>
      <c r="D1037" s="12" t="s">
        <v>528</v>
      </c>
      <c r="E1037" s="12" t="s">
        <v>1601</v>
      </c>
      <c r="F1037" s="19" t="s">
        <v>1033</v>
      </c>
      <c r="G1037" s="19">
        <f>G1038</f>
        <v>6401000</v>
      </c>
      <c r="H1037" s="20">
        <f>H1038</f>
        <v>6401</v>
      </c>
      <c r="I1037" s="20" t="s">
        <v>1034</v>
      </c>
      <c r="J1037" s="20">
        <f>J1038</f>
        <v>6400369.79</v>
      </c>
      <c r="K1037" s="20">
        <f>K1038</f>
        <v>6400</v>
      </c>
      <c r="L1037" s="17">
        <f t="shared" si="170"/>
        <v>99.98437744102485</v>
      </c>
    </row>
    <row r="1038" spans="1:12" ht="56.25" customHeight="1">
      <c r="A1038" s="18" t="s">
        <v>6</v>
      </c>
      <c r="B1038" s="12" t="s">
        <v>993</v>
      </c>
      <c r="C1038" s="12" t="s">
        <v>521</v>
      </c>
      <c r="D1038" s="12" t="s">
        <v>528</v>
      </c>
      <c r="E1038" s="12" t="s">
        <v>7</v>
      </c>
      <c r="F1038" s="21">
        <v>6401000</v>
      </c>
      <c r="G1038" s="21">
        <f>F1038</f>
        <v>6401000</v>
      </c>
      <c r="H1038" s="22">
        <f>ROUND(G1038/1000,0)</f>
        <v>6401</v>
      </c>
      <c r="I1038" s="22">
        <v>6400369.79</v>
      </c>
      <c r="J1038" s="22">
        <f>I1038</f>
        <v>6400369.79</v>
      </c>
      <c r="K1038" s="22">
        <f>ROUND(J1038/1000,0)</f>
        <v>6400</v>
      </c>
      <c r="L1038" s="17">
        <f t="shared" si="170"/>
        <v>99.98437744102485</v>
      </c>
    </row>
    <row r="1039" spans="1:12" ht="138" customHeight="1">
      <c r="A1039" s="18" t="s">
        <v>998</v>
      </c>
      <c r="B1039" s="12" t="s">
        <v>993</v>
      </c>
      <c r="C1039" s="12" t="s">
        <v>521</v>
      </c>
      <c r="D1039" s="12" t="s">
        <v>999</v>
      </c>
      <c r="E1039" s="12" t="s">
        <v>1601</v>
      </c>
      <c r="F1039" s="19" t="s">
        <v>1035</v>
      </c>
      <c r="G1039" s="19">
        <f>G1040</f>
        <v>1694000</v>
      </c>
      <c r="H1039" s="20">
        <f>H1040</f>
        <v>1694</v>
      </c>
      <c r="I1039" s="20" t="s">
        <v>1036</v>
      </c>
      <c r="J1039" s="20">
        <f>J1040</f>
        <v>1693560</v>
      </c>
      <c r="K1039" s="20">
        <f>K1040</f>
        <v>1694</v>
      </c>
      <c r="L1039" s="17">
        <f t="shared" si="170"/>
        <v>100</v>
      </c>
    </row>
    <row r="1040" spans="1:12" ht="42" customHeight="1">
      <c r="A1040" s="18" t="s">
        <v>122</v>
      </c>
      <c r="B1040" s="12" t="s">
        <v>993</v>
      </c>
      <c r="C1040" s="12" t="s">
        <v>521</v>
      </c>
      <c r="D1040" s="12" t="s">
        <v>1002</v>
      </c>
      <c r="E1040" s="12" t="s">
        <v>1601</v>
      </c>
      <c r="F1040" s="19" t="s">
        <v>1035</v>
      </c>
      <c r="G1040" s="19">
        <f>G1041</f>
        <v>1694000</v>
      </c>
      <c r="H1040" s="20">
        <f>H1041</f>
        <v>1694</v>
      </c>
      <c r="I1040" s="20" t="s">
        <v>1036</v>
      </c>
      <c r="J1040" s="20">
        <f>J1041</f>
        <v>1693560</v>
      </c>
      <c r="K1040" s="20">
        <f>K1041</f>
        <v>1694</v>
      </c>
      <c r="L1040" s="17">
        <f t="shared" si="170"/>
        <v>100</v>
      </c>
    </row>
    <row r="1041" spans="1:12" ht="56.25" customHeight="1">
      <c r="A1041" s="18" t="s">
        <v>6</v>
      </c>
      <c r="B1041" s="12" t="s">
        <v>993</v>
      </c>
      <c r="C1041" s="12" t="s">
        <v>521</v>
      </c>
      <c r="D1041" s="12" t="s">
        <v>1002</v>
      </c>
      <c r="E1041" s="12" t="s">
        <v>7</v>
      </c>
      <c r="F1041" s="21">
        <v>1694000</v>
      </c>
      <c r="G1041" s="21">
        <f>F1041</f>
        <v>1694000</v>
      </c>
      <c r="H1041" s="22">
        <f>ROUND(G1041/1000,0)</f>
        <v>1694</v>
      </c>
      <c r="I1041" s="22">
        <v>1693560</v>
      </c>
      <c r="J1041" s="22">
        <f>I1041</f>
        <v>1693560</v>
      </c>
      <c r="K1041" s="22">
        <f>ROUND(J1041/1000,0)</f>
        <v>1694</v>
      </c>
      <c r="L1041" s="17">
        <f t="shared" si="170"/>
        <v>100</v>
      </c>
    </row>
    <row r="1042" spans="1:12" ht="179.25" customHeight="1">
      <c r="A1042" s="18" t="s">
        <v>1003</v>
      </c>
      <c r="B1042" s="12" t="s">
        <v>993</v>
      </c>
      <c r="C1042" s="12" t="s">
        <v>521</v>
      </c>
      <c r="D1042" s="12" t="s">
        <v>1004</v>
      </c>
      <c r="E1042" s="12" t="s">
        <v>1601</v>
      </c>
      <c r="F1042" s="19" t="s">
        <v>1037</v>
      </c>
      <c r="G1042" s="19">
        <f>G1043</f>
        <v>40854000</v>
      </c>
      <c r="H1042" s="20">
        <f>H1043</f>
        <v>40854</v>
      </c>
      <c r="I1042" s="20" t="s">
        <v>1038</v>
      </c>
      <c r="J1042" s="20">
        <f>J1043</f>
        <v>40636707.5</v>
      </c>
      <c r="K1042" s="20">
        <f>K1043</f>
        <v>40637</v>
      </c>
      <c r="L1042" s="17">
        <f t="shared" si="170"/>
        <v>99.46884026043962</v>
      </c>
    </row>
    <row r="1043" spans="1:12" ht="42" customHeight="1">
      <c r="A1043" s="18" t="s">
        <v>4</v>
      </c>
      <c r="B1043" s="12" t="s">
        <v>993</v>
      </c>
      <c r="C1043" s="12" t="s">
        <v>521</v>
      </c>
      <c r="D1043" s="12" t="s">
        <v>1007</v>
      </c>
      <c r="E1043" s="12" t="s">
        <v>1601</v>
      </c>
      <c r="F1043" s="19" t="s">
        <v>1037</v>
      </c>
      <c r="G1043" s="19">
        <f>G1044</f>
        <v>40854000</v>
      </c>
      <c r="H1043" s="20">
        <f>H1044</f>
        <v>40854</v>
      </c>
      <c r="I1043" s="20" t="s">
        <v>1038</v>
      </c>
      <c r="J1043" s="20">
        <f>J1044</f>
        <v>40636707.5</v>
      </c>
      <c r="K1043" s="20">
        <f>K1044</f>
        <v>40637</v>
      </c>
      <c r="L1043" s="17">
        <f t="shared" si="170"/>
        <v>99.46884026043962</v>
      </c>
    </row>
    <row r="1044" spans="1:12" ht="56.25" customHeight="1">
      <c r="A1044" s="18" t="s">
        <v>6</v>
      </c>
      <c r="B1044" s="12" t="s">
        <v>993</v>
      </c>
      <c r="C1044" s="12" t="s">
        <v>521</v>
      </c>
      <c r="D1044" s="12" t="s">
        <v>1007</v>
      </c>
      <c r="E1044" s="12" t="s">
        <v>7</v>
      </c>
      <c r="F1044" s="21">
        <v>40854000</v>
      </c>
      <c r="G1044" s="21">
        <f>F1044</f>
        <v>40854000</v>
      </c>
      <c r="H1044" s="22">
        <f>ROUND(G1044/1000,0)</f>
        <v>40854</v>
      </c>
      <c r="I1044" s="22">
        <v>40636707.5</v>
      </c>
      <c r="J1044" s="22">
        <f>I1044</f>
        <v>40636707.5</v>
      </c>
      <c r="K1044" s="22">
        <f>ROUND(J1044/1000,0)</f>
        <v>40637</v>
      </c>
      <c r="L1044" s="17">
        <f t="shared" si="170"/>
        <v>99.46884026043962</v>
      </c>
    </row>
    <row r="1045" spans="1:12" ht="69.75" customHeight="1">
      <c r="A1045" s="13" t="s">
        <v>1039</v>
      </c>
      <c r="B1045" s="14" t="s">
        <v>1040</v>
      </c>
      <c r="C1045" s="14" t="s">
        <v>1601</v>
      </c>
      <c r="D1045" s="14" t="s">
        <v>1601</v>
      </c>
      <c r="E1045" s="14" t="s">
        <v>1601</v>
      </c>
      <c r="F1045" s="15" t="s">
        <v>1041</v>
      </c>
      <c r="G1045" s="15">
        <f>G1046+G1074+G1083+G1088</f>
        <v>443926754.38</v>
      </c>
      <c r="H1045" s="16">
        <f>H1046+H1074+H1083+H1088</f>
        <v>443927</v>
      </c>
      <c r="I1045" s="16" t="s">
        <v>1042</v>
      </c>
      <c r="J1045" s="16">
        <f>J1046+J1074+J1083+J1088</f>
        <v>424524183.32</v>
      </c>
      <c r="K1045" s="16">
        <f>K1046+K1074+K1083+K1088</f>
        <v>424524</v>
      </c>
      <c r="L1045" s="24">
        <f t="shared" si="170"/>
        <v>95.62923633840698</v>
      </c>
    </row>
    <row r="1046" spans="1:12" ht="28.5" customHeight="1">
      <c r="A1046" s="18" t="s">
        <v>1043</v>
      </c>
      <c r="B1046" s="12" t="s">
        <v>1040</v>
      </c>
      <c r="C1046" s="12" t="s">
        <v>1044</v>
      </c>
      <c r="D1046" s="12" t="s">
        <v>1601</v>
      </c>
      <c r="E1046" s="12" t="s">
        <v>1601</v>
      </c>
      <c r="F1046" s="19" t="s">
        <v>1045</v>
      </c>
      <c r="G1046" s="19">
        <f>G1047+G1061</f>
        <v>184920975.38</v>
      </c>
      <c r="H1046" s="20">
        <f>H1047+H1061</f>
        <v>184921</v>
      </c>
      <c r="I1046" s="20" t="s">
        <v>1046</v>
      </c>
      <c r="J1046" s="20">
        <f>J1047+J1061</f>
        <v>181230014.6</v>
      </c>
      <c r="K1046" s="20">
        <f>K1047+K1061</f>
        <v>181229</v>
      </c>
      <c r="L1046" s="17">
        <f t="shared" si="170"/>
        <v>98.00347175280255</v>
      </c>
    </row>
    <row r="1047" spans="1:12" ht="83.25" customHeight="1">
      <c r="A1047" s="18" t="s">
        <v>27</v>
      </c>
      <c r="B1047" s="12" t="s">
        <v>1040</v>
      </c>
      <c r="C1047" s="12" t="s">
        <v>1044</v>
      </c>
      <c r="D1047" s="12" t="s">
        <v>28</v>
      </c>
      <c r="E1047" s="12" t="s">
        <v>1601</v>
      </c>
      <c r="F1047" s="19" t="s">
        <v>1047</v>
      </c>
      <c r="G1047" s="19">
        <f>G1048+G1057</f>
        <v>60626600</v>
      </c>
      <c r="H1047" s="20">
        <f>H1048+H1057</f>
        <v>60627</v>
      </c>
      <c r="I1047" s="20" t="s">
        <v>1048</v>
      </c>
      <c r="J1047" s="20">
        <f>J1048+J1057</f>
        <v>58439171.39</v>
      </c>
      <c r="K1047" s="20">
        <f>K1048+K1057</f>
        <v>58439</v>
      </c>
      <c r="L1047" s="17">
        <f t="shared" si="170"/>
        <v>96.39104689329837</v>
      </c>
    </row>
    <row r="1048" spans="1:12" ht="192.75" customHeight="1">
      <c r="A1048" s="18" t="s">
        <v>1049</v>
      </c>
      <c r="B1048" s="12" t="s">
        <v>1040</v>
      </c>
      <c r="C1048" s="12" t="s">
        <v>1044</v>
      </c>
      <c r="D1048" s="12" t="s">
        <v>1050</v>
      </c>
      <c r="E1048" s="12" t="s">
        <v>1601</v>
      </c>
      <c r="F1048" s="19" t="s">
        <v>1051</v>
      </c>
      <c r="G1048" s="19">
        <f>G1049+G1052+G1054</f>
        <v>44287300</v>
      </c>
      <c r="H1048" s="20">
        <f>H1049+H1052+H1054</f>
        <v>44287</v>
      </c>
      <c r="I1048" s="20" t="s">
        <v>1052</v>
      </c>
      <c r="J1048" s="20">
        <f>J1049+J1052+J1054</f>
        <v>42247122.730000004</v>
      </c>
      <c r="K1048" s="20">
        <f>K1049+K1052+K1054</f>
        <v>42247</v>
      </c>
      <c r="L1048" s="17">
        <f t="shared" si="170"/>
        <v>95.39368211890621</v>
      </c>
    </row>
    <row r="1049" spans="1:12" ht="42" customHeight="1">
      <c r="A1049" s="18" t="s">
        <v>1053</v>
      </c>
      <c r="B1049" s="12" t="s">
        <v>1040</v>
      </c>
      <c r="C1049" s="12" t="s">
        <v>1044</v>
      </c>
      <c r="D1049" s="12" t="s">
        <v>1054</v>
      </c>
      <c r="E1049" s="12" t="s">
        <v>1601</v>
      </c>
      <c r="F1049" s="19" t="s">
        <v>1055</v>
      </c>
      <c r="G1049" s="19">
        <f>G1050+G1051</f>
        <v>8000000</v>
      </c>
      <c r="H1049" s="20">
        <f>H1050+H1051</f>
        <v>8000</v>
      </c>
      <c r="I1049" s="20" t="s">
        <v>1056</v>
      </c>
      <c r="J1049" s="20">
        <f>J1050+J1051</f>
        <v>6173026.55</v>
      </c>
      <c r="K1049" s="20">
        <f>K1050+K1051</f>
        <v>6173</v>
      </c>
      <c r="L1049" s="17">
        <f t="shared" si="170"/>
        <v>77.1625</v>
      </c>
    </row>
    <row r="1050" spans="1:12" ht="56.25" customHeight="1">
      <c r="A1050" s="18" t="s">
        <v>1635</v>
      </c>
      <c r="B1050" s="12" t="s">
        <v>1040</v>
      </c>
      <c r="C1050" s="12" t="s">
        <v>1044</v>
      </c>
      <c r="D1050" s="12" t="s">
        <v>1054</v>
      </c>
      <c r="E1050" s="12" t="s">
        <v>1636</v>
      </c>
      <c r="F1050" s="21">
        <v>7500000</v>
      </c>
      <c r="G1050" s="21">
        <f>F1050</f>
        <v>7500000</v>
      </c>
      <c r="H1050" s="22">
        <f>ROUND(G1050/1000,0)</f>
        <v>7500</v>
      </c>
      <c r="I1050" s="22">
        <v>5896359.84</v>
      </c>
      <c r="J1050" s="22">
        <f>I1050</f>
        <v>5896359.84</v>
      </c>
      <c r="K1050" s="22">
        <f>ROUND(J1050/1000,0)</f>
        <v>5896</v>
      </c>
      <c r="L1050" s="17">
        <f t="shared" si="170"/>
        <v>78.61333333333333</v>
      </c>
    </row>
    <row r="1051" spans="1:12" ht="15" customHeight="1">
      <c r="A1051" s="18" t="s">
        <v>1641</v>
      </c>
      <c r="B1051" s="12" t="s">
        <v>1040</v>
      </c>
      <c r="C1051" s="12" t="s">
        <v>1044</v>
      </c>
      <c r="D1051" s="12" t="s">
        <v>1054</v>
      </c>
      <c r="E1051" s="12" t="s">
        <v>1642</v>
      </c>
      <c r="F1051" s="21">
        <v>500000</v>
      </c>
      <c r="G1051" s="21">
        <f>F1051</f>
        <v>500000</v>
      </c>
      <c r="H1051" s="22">
        <f>ROUND(G1051/1000,0)</f>
        <v>500</v>
      </c>
      <c r="I1051" s="22">
        <v>276666.71</v>
      </c>
      <c r="J1051" s="22">
        <f>I1051</f>
        <v>276666.71</v>
      </c>
      <c r="K1051" s="22">
        <f>ROUND(J1051/1000,0)</f>
        <v>277</v>
      </c>
      <c r="L1051" s="17">
        <f t="shared" si="170"/>
        <v>55.400000000000006</v>
      </c>
    </row>
    <row r="1052" spans="1:12" ht="28.5" customHeight="1">
      <c r="A1052" s="18" t="s">
        <v>1057</v>
      </c>
      <c r="B1052" s="12" t="s">
        <v>1040</v>
      </c>
      <c r="C1052" s="12" t="s">
        <v>1044</v>
      </c>
      <c r="D1052" s="12" t="s">
        <v>1058</v>
      </c>
      <c r="E1052" s="12" t="s">
        <v>1601</v>
      </c>
      <c r="F1052" s="19" t="s">
        <v>1059</v>
      </c>
      <c r="G1052" s="19">
        <f>G1053</f>
        <v>14866000</v>
      </c>
      <c r="H1052" s="20">
        <f>H1053</f>
        <v>14866</v>
      </c>
      <c r="I1052" s="20" t="s">
        <v>1060</v>
      </c>
      <c r="J1052" s="20">
        <f>J1053</f>
        <v>14730860</v>
      </c>
      <c r="K1052" s="20">
        <f>K1053</f>
        <v>14731</v>
      </c>
      <c r="L1052" s="17">
        <f t="shared" si="170"/>
        <v>99.09188752858873</v>
      </c>
    </row>
    <row r="1053" spans="1:12" ht="28.5" customHeight="1">
      <c r="A1053" s="18" t="s">
        <v>1641</v>
      </c>
      <c r="B1053" s="12" t="s">
        <v>1040</v>
      </c>
      <c r="C1053" s="12" t="s">
        <v>1044</v>
      </c>
      <c r="D1053" s="12" t="s">
        <v>1058</v>
      </c>
      <c r="E1053" s="12" t="s">
        <v>1642</v>
      </c>
      <c r="F1053" s="21">
        <v>14866000</v>
      </c>
      <c r="G1053" s="21">
        <f>F1053</f>
        <v>14866000</v>
      </c>
      <c r="H1053" s="22">
        <f>ROUND(G1053/1000,0)</f>
        <v>14866</v>
      </c>
      <c r="I1053" s="22">
        <v>14730860</v>
      </c>
      <c r="J1053" s="22">
        <f>I1053</f>
        <v>14730860</v>
      </c>
      <c r="K1053" s="22">
        <f>ROUND(J1053/1000,0)</f>
        <v>14731</v>
      </c>
      <c r="L1053" s="17">
        <f t="shared" si="170"/>
        <v>99.09188752858873</v>
      </c>
    </row>
    <row r="1054" spans="1:12" ht="28.5" customHeight="1">
      <c r="A1054" s="18" t="s">
        <v>1061</v>
      </c>
      <c r="B1054" s="12" t="s">
        <v>1040</v>
      </c>
      <c r="C1054" s="12" t="s">
        <v>1044</v>
      </c>
      <c r="D1054" s="12" t="s">
        <v>1062</v>
      </c>
      <c r="E1054" s="12" t="s">
        <v>1601</v>
      </c>
      <c r="F1054" s="19" t="s">
        <v>1063</v>
      </c>
      <c r="G1054" s="19">
        <f>G1055+G1056</f>
        <v>21421300</v>
      </c>
      <c r="H1054" s="20">
        <f>H1055+H1056</f>
        <v>21421</v>
      </c>
      <c r="I1054" s="20" t="s">
        <v>1064</v>
      </c>
      <c r="J1054" s="20">
        <f>J1055+J1056</f>
        <v>21343236.18</v>
      </c>
      <c r="K1054" s="20">
        <f>K1055+K1056</f>
        <v>21343</v>
      </c>
      <c r="L1054" s="17">
        <f t="shared" si="170"/>
        <v>99.63587134120722</v>
      </c>
    </row>
    <row r="1055" spans="1:12" ht="56.25" customHeight="1">
      <c r="A1055" s="18" t="s">
        <v>1635</v>
      </c>
      <c r="B1055" s="12" t="s">
        <v>1040</v>
      </c>
      <c r="C1055" s="12" t="s">
        <v>1044</v>
      </c>
      <c r="D1055" s="12" t="s">
        <v>1062</v>
      </c>
      <c r="E1055" s="12" t="s">
        <v>1636</v>
      </c>
      <c r="F1055" s="21">
        <v>21406300</v>
      </c>
      <c r="G1055" s="21">
        <f>F1055</f>
        <v>21406300</v>
      </c>
      <c r="H1055" s="22">
        <f>ROUND(G1055/1000,0)</f>
        <v>21406</v>
      </c>
      <c r="I1055" s="22">
        <v>21328712.94</v>
      </c>
      <c r="J1055" s="22">
        <f>I1055</f>
        <v>21328712.94</v>
      </c>
      <c r="K1055" s="22">
        <f>ROUND(J1055/1000,0)</f>
        <v>21329</v>
      </c>
      <c r="L1055" s="17">
        <f t="shared" si="170"/>
        <v>99.64028776978418</v>
      </c>
    </row>
    <row r="1056" spans="1:12" ht="15" customHeight="1">
      <c r="A1056" s="18" t="s">
        <v>1641</v>
      </c>
      <c r="B1056" s="12" t="s">
        <v>1040</v>
      </c>
      <c r="C1056" s="12" t="s">
        <v>1044</v>
      </c>
      <c r="D1056" s="12" t="s">
        <v>1062</v>
      </c>
      <c r="E1056" s="12" t="s">
        <v>1642</v>
      </c>
      <c r="F1056" s="21">
        <v>15000</v>
      </c>
      <c r="G1056" s="21">
        <f>F1056</f>
        <v>15000</v>
      </c>
      <c r="H1056" s="22">
        <f>ROUND(G1056/1000,0)</f>
        <v>15</v>
      </c>
      <c r="I1056" s="22">
        <v>14523.24</v>
      </c>
      <c r="J1056" s="22">
        <f>I1056</f>
        <v>14523.24</v>
      </c>
      <c r="K1056" s="22">
        <f>ROUND(J1056/1000,0)-1</f>
        <v>14</v>
      </c>
      <c r="L1056" s="17">
        <f t="shared" si="170"/>
        <v>93.33333333333333</v>
      </c>
    </row>
    <row r="1057" spans="1:12" ht="138" customHeight="1">
      <c r="A1057" s="18" t="s">
        <v>1065</v>
      </c>
      <c r="B1057" s="12" t="s">
        <v>1040</v>
      </c>
      <c r="C1057" s="12" t="s">
        <v>1044</v>
      </c>
      <c r="D1057" s="12" t="s">
        <v>1066</v>
      </c>
      <c r="E1057" s="12" t="s">
        <v>1601</v>
      </c>
      <c r="F1057" s="19" t="s">
        <v>1067</v>
      </c>
      <c r="G1057" s="19">
        <f>G1058</f>
        <v>16339300</v>
      </c>
      <c r="H1057" s="20">
        <f>H1058</f>
        <v>16340</v>
      </c>
      <c r="I1057" s="20" t="s">
        <v>1068</v>
      </c>
      <c r="J1057" s="20">
        <f>J1058</f>
        <v>16192048.66</v>
      </c>
      <c r="K1057" s="20">
        <f>K1058</f>
        <v>16192</v>
      </c>
      <c r="L1057" s="17">
        <f t="shared" si="170"/>
        <v>99.09424724602202</v>
      </c>
    </row>
    <row r="1058" spans="1:12" ht="28.5" customHeight="1">
      <c r="A1058" s="18" t="s">
        <v>1069</v>
      </c>
      <c r="B1058" s="12" t="s">
        <v>1040</v>
      </c>
      <c r="C1058" s="12" t="s">
        <v>1044</v>
      </c>
      <c r="D1058" s="12" t="s">
        <v>1070</v>
      </c>
      <c r="E1058" s="12" t="s">
        <v>1601</v>
      </c>
      <c r="F1058" s="19" t="s">
        <v>1067</v>
      </c>
      <c r="G1058" s="19">
        <f>G1059+G1060</f>
        <v>16339300</v>
      </c>
      <c r="H1058" s="20">
        <f>H1059+H1060</f>
        <v>16340</v>
      </c>
      <c r="I1058" s="20" t="s">
        <v>1068</v>
      </c>
      <c r="J1058" s="20">
        <f>J1059+J1060</f>
        <v>16192048.66</v>
      </c>
      <c r="K1058" s="20">
        <f>K1059+K1060</f>
        <v>16192</v>
      </c>
      <c r="L1058" s="17">
        <f t="shared" si="170"/>
        <v>99.09424724602202</v>
      </c>
    </row>
    <row r="1059" spans="1:12" ht="56.25" customHeight="1">
      <c r="A1059" s="18" t="s">
        <v>1635</v>
      </c>
      <c r="B1059" s="12" t="s">
        <v>1040</v>
      </c>
      <c r="C1059" s="12" t="s">
        <v>1044</v>
      </c>
      <c r="D1059" s="12" t="s">
        <v>1070</v>
      </c>
      <c r="E1059" s="12" t="s">
        <v>1636</v>
      </c>
      <c r="F1059" s="21">
        <v>16302300</v>
      </c>
      <c r="G1059" s="21">
        <f>F1059</f>
        <v>16302300</v>
      </c>
      <c r="H1059" s="22">
        <f>ROUND(G1059/1000,0)+1</f>
        <v>16303</v>
      </c>
      <c r="I1059" s="22">
        <v>16155048.66</v>
      </c>
      <c r="J1059" s="22">
        <f>I1059</f>
        <v>16155048.66</v>
      </c>
      <c r="K1059" s="22">
        <f>ROUND(J1059/1000,0)</f>
        <v>16155</v>
      </c>
      <c r="L1059" s="17">
        <f t="shared" si="170"/>
        <v>99.09219162117402</v>
      </c>
    </row>
    <row r="1060" spans="1:12" ht="28.5" customHeight="1">
      <c r="A1060" s="18" t="s">
        <v>1641</v>
      </c>
      <c r="B1060" s="12" t="s">
        <v>1040</v>
      </c>
      <c r="C1060" s="12" t="s">
        <v>1044</v>
      </c>
      <c r="D1060" s="12" t="s">
        <v>1070</v>
      </c>
      <c r="E1060" s="12" t="s">
        <v>1642</v>
      </c>
      <c r="F1060" s="21">
        <v>37000</v>
      </c>
      <c r="G1060" s="21">
        <f>F1060</f>
        <v>37000</v>
      </c>
      <c r="H1060" s="22">
        <f>ROUND(G1060/1000,0)</f>
        <v>37</v>
      </c>
      <c r="I1060" s="22">
        <v>37000</v>
      </c>
      <c r="J1060" s="22">
        <f>I1060</f>
        <v>37000</v>
      </c>
      <c r="K1060" s="22">
        <f>ROUND(J1060/1000,0)</f>
        <v>37</v>
      </c>
      <c r="L1060" s="17">
        <f t="shared" si="170"/>
        <v>100</v>
      </c>
    </row>
    <row r="1061" spans="1:12" ht="83.25" customHeight="1">
      <c r="A1061" s="18" t="s">
        <v>459</v>
      </c>
      <c r="B1061" s="12" t="s">
        <v>1040</v>
      </c>
      <c r="C1061" s="12" t="s">
        <v>1044</v>
      </c>
      <c r="D1061" s="12" t="s">
        <v>460</v>
      </c>
      <c r="E1061" s="12" t="s">
        <v>1601</v>
      </c>
      <c r="F1061" s="19" t="s">
        <v>1071</v>
      </c>
      <c r="G1061" s="19">
        <f>G1062+G1067+G1071</f>
        <v>124294375.38</v>
      </c>
      <c r="H1061" s="20">
        <f>H1062+H1067+H1071</f>
        <v>124294</v>
      </c>
      <c r="I1061" s="20" t="s">
        <v>1072</v>
      </c>
      <c r="J1061" s="20">
        <f>J1062+J1067+J1071</f>
        <v>122790843.21</v>
      </c>
      <c r="K1061" s="20">
        <f>K1062+K1067+K1071</f>
        <v>122790</v>
      </c>
      <c r="L1061" s="17">
        <f t="shared" si="170"/>
        <v>98.78996572642284</v>
      </c>
    </row>
    <row r="1062" spans="1:12" ht="138" customHeight="1">
      <c r="A1062" s="18" t="s">
        <v>1073</v>
      </c>
      <c r="B1062" s="12" t="s">
        <v>1040</v>
      </c>
      <c r="C1062" s="12" t="s">
        <v>1044</v>
      </c>
      <c r="D1062" s="12" t="s">
        <v>1074</v>
      </c>
      <c r="E1062" s="12" t="s">
        <v>1601</v>
      </c>
      <c r="F1062" s="19" t="s">
        <v>1075</v>
      </c>
      <c r="G1062" s="19">
        <f>G1063</f>
        <v>38978000</v>
      </c>
      <c r="H1062" s="20">
        <f>H1063</f>
        <v>38978</v>
      </c>
      <c r="I1062" s="20" t="s">
        <v>1076</v>
      </c>
      <c r="J1062" s="20">
        <f>J1063</f>
        <v>37630962.03</v>
      </c>
      <c r="K1062" s="20">
        <f>K1063</f>
        <v>37631</v>
      </c>
      <c r="L1062" s="17">
        <f t="shared" si="170"/>
        <v>96.54420442300786</v>
      </c>
    </row>
    <row r="1063" spans="1:12" ht="42" customHeight="1">
      <c r="A1063" s="18" t="s">
        <v>4</v>
      </c>
      <c r="B1063" s="12" t="s">
        <v>1040</v>
      </c>
      <c r="C1063" s="12" t="s">
        <v>1044</v>
      </c>
      <c r="D1063" s="12" t="s">
        <v>1077</v>
      </c>
      <c r="E1063" s="12" t="s">
        <v>1601</v>
      </c>
      <c r="F1063" s="19" t="s">
        <v>1075</v>
      </c>
      <c r="G1063" s="19">
        <f>G1064+G1065+G1066</f>
        <v>38978000</v>
      </c>
      <c r="H1063" s="20">
        <f>H1064+H1065+H1066</f>
        <v>38978</v>
      </c>
      <c r="I1063" s="20" t="s">
        <v>1076</v>
      </c>
      <c r="J1063" s="20">
        <f>J1064+J1065+J1066</f>
        <v>37630962.03</v>
      </c>
      <c r="K1063" s="20">
        <f>K1064+K1065+K1066</f>
        <v>37631</v>
      </c>
      <c r="L1063" s="17">
        <f t="shared" si="170"/>
        <v>96.54420442300786</v>
      </c>
    </row>
    <row r="1064" spans="1:12" ht="124.5" customHeight="1">
      <c r="A1064" s="18" t="s">
        <v>1620</v>
      </c>
      <c r="B1064" s="12" t="s">
        <v>1040</v>
      </c>
      <c r="C1064" s="12" t="s">
        <v>1044</v>
      </c>
      <c r="D1064" s="12" t="s">
        <v>1077</v>
      </c>
      <c r="E1064" s="12" t="s">
        <v>1621</v>
      </c>
      <c r="F1064" s="21">
        <v>33873000</v>
      </c>
      <c r="G1064" s="21">
        <f>F1064</f>
        <v>33873000</v>
      </c>
      <c r="H1064" s="22">
        <f>ROUND(G1064/1000,0)</f>
        <v>33873</v>
      </c>
      <c r="I1064" s="22">
        <v>32886366.42</v>
      </c>
      <c r="J1064" s="22">
        <f>I1064</f>
        <v>32886366.42</v>
      </c>
      <c r="K1064" s="22">
        <f>ROUND(J1064/1000,0)</f>
        <v>32886</v>
      </c>
      <c r="L1064" s="17">
        <f t="shared" si="170"/>
        <v>97.08617482951023</v>
      </c>
    </row>
    <row r="1065" spans="1:12" ht="56.25" customHeight="1">
      <c r="A1065" s="18" t="s">
        <v>1635</v>
      </c>
      <c r="B1065" s="12" t="s">
        <v>1040</v>
      </c>
      <c r="C1065" s="12" t="s">
        <v>1044</v>
      </c>
      <c r="D1065" s="12" t="s">
        <v>1077</v>
      </c>
      <c r="E1065" s="12" t="s">
        <v>1636</v>
      </c>
      <c r="F1065" s="21">
        <v>3749000</v>
      </c>
      <c r="G1065" s="21">
        <f>F1065</f>
        <v>3749000</v>
      </c>
      <c r="H1065" s="22">
        <f>ROUND(G1065/1000,0)</f>
        <v>3749</v>
      </c>
      <c r="I1065" s="22">
        <v>3502020.56</v>
      </c>
      <c r="J1065" s="22">
        <f>I1065</f>
        <v>3502020.56</v>
      </c>
      <c r="K1065" s="22">
        <f>ROUND(J1065/1000,0)</f>
        <v>3502</v>
      </c>
      <c r="L1065" s="17">
        <f t="shared" si="170"/>
        <v>93.41157642037878</v>
      </c>
    </row>
    <row r="1066" spans="1:12" ht="28.5" customHeight="1">
      <c r="A1066" s="18" t="s">
        <v>1641</v>
      </c>
      <c r="B1066" s="12" t="s">
        <v>1040</v>
      </c>
      <c r="C1066" s="12" t="s">
        <v>1044</v>
      </c>
      <c r="D1066" s="12" t="s">
        <v>1077</v>
      </c>
      <c r="E1066" s="12" t="s">
        <v>1642</v>
      </c>
      <c r="F1066" s="21">
        <v>1356000</v>
      </c>
      <c r="G1066" s="21">
        <f>F1066</f>
        <v>1356000</v>
      </c>
      <c r="H1066" s="22">
        <f>ROUND(G1066/1000,0)</f>
        <v>1356</v>
      </c>
      <c r="I1066" s="22">
        <v>1242575.05</v>
      </c>
      <c r="J1066" s="22">
        <f>I1066</f>
        <v>1242575.05</v>
      </c>
      <c r="K1066" s="22">
        <f>ROUND(J1066/1000,0)</f>
        <v>1243</v>
      </c>
      <c r="L1066" s="17">
        <f t="shared" si="170"/>
        <v>91.66666666666666</v>
      </c>
    </row>
    <row r="1067" spans="1:12" ht="151.5" customHeight="1">
      <c r="A1067" s="18" t="s">
        <v>1078</v>
      </c>
      <c r="B1067" s="12" t="s">
        <v>1040</v>
      </c>
      <c r="C1067" s="12" t="s">
        <v>1044</v>
      </c>
      <c r="D1067" s="12" t="s">
        <v>1079</v>
      </c>
      <c r="E1067" s="12" t="s">
        <v>1601</v>
      </c>
      <c r="F1067" s="19" t="s">
        <v>1080</v>
      </c>
      <c r="G1067" s="19">
        <f>G1068</f>
        <v>76391000</v>
      </c>
      <c r="H1067" s="20">
        <f>H1068</f>
        <v>76391</v>
      </c>
      <c r="I1067" s="20" t="s">
        <v>1081</v>
      </c>
      <c r="J1067" s="20">
        <f>J1068</f>
        <v>76234505.8</v>
      </c>
      <c r="K1067" s="20">
        <f>K1068</f>
        <v>76234</v>
      </c>
      <c r="L1067" s="17">
        <f t="shared" si="170"/>
        <v>99.79447840714221</v>
      </c>
    </row>
    <row r="1068" spans="1:12" ht="28.5" customHeight="1">
      <c r="A1068" s="18" t="s">
        <v>1082</v>
      </c>
      <c r="B1068" s="12" t="s">
        <v>1040</v>
      </c>
      <c r="C1068" s="12" t="s">
        <v>1044</v>
      </c>
      <c r="D1068" s="12" t="s">
        <v>1083</v>
      </c>
      <c r="E1068" s="12" t="s">
        <v>1601</v>
      </c>
      <c r="F1068" s="19" t="s">
        <v>1080</v>
      </c>
      <c r="G1068" s="19">
        <f>G1069+G1070</f>
        <v>76391000</v>
      </c>
      <c r="H1068" s="20">
        <f>H1069+H1070</f>
        <v>76391</v>
      </c>
      <c r="I1068" s="20" t="s">
        <v>1081</v>
      </c>
      <c r="J1068" s="20">
        <f>J1069+J1070</f>
        <v>76234505.8</v>
      </c>
      <c r="K1068" s="20">
        <f>K1069+K1070</f>
        <v>76234</v>
      </c>
      <c r="L1068" s="17">
        <f t="shared" si="170"/>
        <v>99.79447840714221</v>
      </c>
    </row>
    <row r="1069" spans="1:12" ht="56.25" customHeight="1">
      <c r="A1069" s="18" t="s">
        <v>1635</v>
      </c>
      <c r="B1069" s="12" t="s">
        <v>1040</v>
      </c>
      <c r="C1069" s="12" t="s">
        <v>1044</v>
      </c>
      <c r="D1069" s="12" t="s">
        <v>1083</v>
      </c>
      <c r="E1069" s="12" t="s">
        <v>1636</v>
      </c>
      <c r="F1069" s="21">
        <v>76146000</v>
      </c>
      <c r="G1069" s="21">
        <f>F1069</f>
        <v>76146000</v>
      </c>
      <c r="H1069" s="22">
        <f>ROUND(G1069/1000,0)</f>
        <v>76146</v>
      </c>
      <c r="I1069" s="22">
        <v>76051424.98</v>
      </c>
      <c r="J1069" s="22">
        <f>I1069</f>
        <v>76051424.98</v>
      </c>
      <c r="K1069" s="22">
        <f>ROUND(J1069/1000,0)</f>
        <v>76051</v>
      </c>
      <c r="L1069" s="17">
        <f t="shared" si="170"/>
        <v>99.87523967115803</v>
      </c>
    </row>
    <row r="1070" spans="1:12" ht="15" customHeight="1">
      <c r="A1070" s="18" t="s">
        <v>1641</v>
      </c>
      <c r="B1070" s="12" t="s">
        <v>1040</v>
      </c>
      <c r="C1070" s="12" t="s">
        <v>1044</v>
      </c>
      <c r="D1070" s="12" t="s">
        <v>1083</v>
      </c>
      <c r="E1070" s="12" t="s">
        <v>1642</v>
      </c>
      <c r="F1070" s="21">
        <v>245000</v>
      </c>
      <c r="G1070" s="21">
        <f>F1070</f>
        <v>245000</v>
      </c>
      <c r="H1070" s="22">
        <f>ROUND(G1070/1000,0)</f>
        <v>245</v>
      </c>
      <c r="I1070" s="22">
        <v>183080.82</v>
      </c>
      <c r="J1070" s="22">
        <f>I1070</f>
        <v>183080.82</v>
      </c>
      <c r="K1070" s="22">
        <f>ROUND(J1070/1000,0)</f>
        <v>183</v>
      </c>
      <c r="L1070" s="17">
        <f t="shared" si="170"/>
        <v>74.6938775510204</v>
      </c>
    </row>
    <row r="1071" spans="1:12" ht="124.5" customHeight="1">
      <c r="A1071" s="18" t="s">
        <v>1084</v>
      </c>
      <c r="B1071" s="12" t="s">
        <v>1040</v>
      </c>
      <c r="C1071" s="12" t="s">
        <v>1044</v>
      </c>
      <c r="D1071" s="12" t="s">
        <v>1085</v>
      </c>
      <c r="E1071" s="12" t="s">
        <v>1601</v>
      </c>
      <c r="F1071" s="19" t="s">
        <v>1086</v>
      </c>
      <c r="G1071" s="19">
        <f>G1072</f>
        <v>8925375.38</v>
      </c>
      <c r="H1071" s="20">
        <f>H1072</f>
        <v>8925</v>
      </c>
      <c r="I1071" s="20" t="s">
        <v>1086</v>
      </c>
      <c r="J1071" s="20">
        <f>J1072</f>
        <v>8925375.38</v>
      </c>
      <c r="K1071" s="20">
        <f>K1072</f>
        <v>8925</v>
      </c>
      <c r="L1071" s="17">
        <f t="shared" si="170"/>
        <v>100</v>
      </c>
    </row>
    <row r="1072" spans="1:12" ht="124.5" customHeight="1">
      <c r="A1072" s="18" t="s">
        <v>1087</v>
      </c>
      <c r="B1072" s="12" t="s">
        <v>1040</v>
      </c>
      <c r="C1072" s="12" t="s">
        <v>1044</v>
      </c>
      <c r="D1072" s="12" t="s">
        <v>1088</v>
      </c>
      <c r="E1072" s="12" t="s">
        <v>1601</v>
      </c>
      <c r="F1072" s="19" t="s">
        <v>1086</v>
      </c>
      <c r="G1072" s="19">
        <f>G1073</f>
        <v>8925375.38</v>
      </c>
      <c r="H1072" s="20">
        <f>H1073</f>
        <v>8925</v>
      </c>
      <c r="I1072" s="20" t="s">
        <v>1086</v>
      </c>
      <c r="J1072" s="20">
        <f>J1073</f>
        <v>8925375.38</v>
      </c>
      <c r="K1072" s="20">
        <f>K1073</f>
        <v>8925</v>
      </c>
      <c r="L1072" s="17">
        <f t="shared" si="170"/>
        <v>100</v>
      </c>
    </row>
    <row r="1073" spans="1:12" ht="28.5" customHeight="1">
      <c r="A1073" s="18" t="s">
        <v>1641</v>
      </c>
      <c r="B1073" s="12" t="s">
        <v>1040</v>
      </c>
      <c r="C1073" s="12" t="s">
        <v>1044</v>
      </c>
      <c r="D1073" s="12" t="s">
        <v>1088</v>
      </c>
      <c r="E1073" s="12" t="s">
        <v>1642</v>
      </c>
      <c r="F1073" s="21">
        <v>8925375.38</v>
      </c>
      <c r="G1073" s="21">
        <f>F1073</f>
        <v>8925375.38</v>
      </c>
      <c r="H1073" s="22">
        <f>ROUND(G1073/1000,0)</f>
        <v>8925</v>
      </c>
      <c r="I1073" s="22">
        <v>8925375.38</v>
      </c>
      <c r="J1073" s="22">
        <f>I1073</f>
        <v>8925375.38</v>
      </c>
      <c r="K1073" s="22">
        <f>ROUND(J1073/1000,0)</f>
        <v>8925</v>
      </c>
      <c r="L1073" s="17">
        <f t="shared" si="170"/>
        <v>100</v>
      </c>
    </row>
    <row r="1074" spans="1:12" ht="28.5" customHeight="1">
      <c r="A1074" s="18" t="s">
        <v>77</v>
      </c>
      <c r="B1074" s="12" t="s">
        <v>1040</v>
      </c>
      <c r="C1074" s="12" t="s">
        <v>78</v>
      </c>
      <c r="D1074" s="12" t="s">
        <v>1601</v>
      </c>
      <c r="E1074" s="12" t="s">
        <v>1601</v>
      </c>
      <c r="F1074" s="19" t="s">
        <v>1089</v>
      </c>
      <c r="G1074" s="19">
        <f>G1075+G1079</f>
        <v>100100000</v>
      </c>
      <c r="H1074" s="20">
        <f>H1075+H1079</f>
        <v>100100</v>
      </c>
      <c r="I1074" s="20" t="s">
        <v>1090</v>
      </c>
      <c r="J1074" s="20">
        <f>J1075+J1079</f>
        <v>90801926.3</v>
      </c>
      <c r="K1074" s="20">
        <f>K1075+K1079</f>
        <v>90802</v>
      </c>
      <c r="L1074" s="17">
        <f t="shared" si="170"/>
        <v>90.7112887112887</v>
      </c>
    </row>
    <row r="1075" spans="1:12" ht="69.75" customHeight="1">
      <c r="A1075" s="18" t="s">
        <v>1091</v>
      </c>
      <c r="B1075" s="12" t="s">
        <v>1040</v>
      </c>
      <c r="C1075" s="12" t="s">
        <v>78</v>
      </c>
      <c r="D1075" s="12" t="s">
        <v>1092</v>
      </c>
      <c r="E1075" s="12" t="s">
        <v>1601</v>
      </c>
      <c r="F1075" s="19" t="s">
        <v>1093</v>
      </c>
      <c r="G1075" s="19">
        <f aca="true" t="shared" si="171" ref="G1075:H1077">G1076</f>
        <v>100000000</v>
      </c>
      <c r="H1075" s="20">
        <f t="shared" si="171"/>
        <v>100000</v>
      </c>
      <c r="I1075" s="20" t="s">
        <v>1094</v>
      </c>
      <c r="J1075" s="20">
        <f aca="true" t="shared" si="172" ref="J1075:K1077">J1076</f>
        <v>90702726.3</v>
      </c>
      <c r="K1075" s="20">
        <f t="shared" si="172"/>
        <v>90703</v>
      </c>
      <c r="L1075" s="17">
        <f t="shared" si="170"/>
        <v>90.703</v>
      </c>
    </row>
    <row r="1076" spans="1:12" ht="165.75" customHeight="1">
      <c r="A1076" s="18" t="s">
        <v>1095</v>
      </c>
      <c r="B1076" s="12" t="s">
        <v>1040</v>
      </c>
      <c r="C1076" s="12" t="s">
        <v>78</v>
      </c>
      <c r="D1076" s="12" t="s">
        <v>1096</v>
      </c>
      <c r="E1076" s="12" t="s">
        <v>1601</v>
      </c>
      <c r="F1076" s="19" t="s">
        <v>1093</v>
      </c>
      <c r="G1076" s="19">
        <f t="shared" si="171"/>
        <v>100000000</v>
      </c>
      <c r="H1076" s="20">
        <f t="shared" si="171"/>
        <v>100000</v>
      </c>
      <c r="I1076" s="20" t="s">
        <v>1094</v>
      </c>
      <c r="J1076" s="20">
        <f t="shared" si="172"/>
        <v>90702726.3</v>
      </c>
      <c r="K1076" s="20">
        <f t="shared" si="172"/>
        <v>90703</v>
      </c>
      <c r="L1076" s="17">
        <f t="shared" si="170"/>
        <v>90.703</v>
      </c>
    </row>
    <row r="1077" spans="1:12" ht="111" customHeight="1">
      <c r="A1077" s="18" t="s">
        <v>1097</v>
      </c>
      <c r="B1077" s="12" t="s">
        <v>1040</v>
      </c>
      <c r="C1077" s="12" t="s">
        <v>78</v>
      </c>
      <c r="D1077" s="12" t="s">
        <v>1098</v>
      </c>
      <c r="E1077" s="12" t="s">
        <v>1601</v>
      </c>
      <c r="F1077" s="19" t="s">
        <v>1093</v>
      </c>
      <c r="G1077" s="19">
        <f t="shared" si="171"/>
        <v>100000000</v>
      </c>
      <c r="H1077" s="20">
        <f t="shared" si="171"/>
        <v>100000</v>
      </c>
      <c r="I1077" s="20" t="s">
        <v>1094</v>
      </c>
      <c r="J1077" s="20">
        <f t="shared" si="172"/>
        <v>90702726.3</v>
      </c>
      <c r="K1077" s="20">
        <f t="shared" si="172"/>
        <v>90703</v>
      </c>
      <c r="L1077" s="17">
        <f t="shared" si="170"/>
        <v>90.703</v>
      </c>
    </row>
    <row r="1078" spans="1:12" ht="56.25" customHeight="1">
      <c r="A1078" s="18" t="s">
        <v>1635</v>
      </c>
      <c r="B1078" s="12" t="s">
        <v>1040</v>
      </c>
      <c r="C1078" s="12" t="s">
        <v>78</v>
      </c>
      <c r="D1078" s="12" t="s">
        <v>1098</v>
      </c>
      <c r="E1078" s="12" t="s">
        <v>1636</v>
      </c>
      <c r="F1078" s="21">
        <v>100000000</v>
      </c>
      <c r="G1078" s="21">
        <f>F1078</f>
        <v>100000000</v>
      </c>
      <c r="H1078" s="22">
        <f>ROUND(G1078/1000,0)</f>
        <v>100000</v>
      </c>
      <c r="I1078" s="22">
        <v>90702726.3</v>
      </c>
      <c r="J1078" s="22">
        <f>I1078</f>
        <v>90702726.3</v>
      </c>
      <c r="K1078" s="22">
        <f>ROUND(J1078/1000,0)</f>
        <v>90703</v>
      </c>
      <c r="L1078" s="17">
        <f t="shared" si="170"/>
        <v>90.703</v>
      </c>
    </row>
    <row r="1079" spans="1:12" ht="69.75" customHeight="1">
      <c r="A1079" s="18" t="s">
        <v>481</v>
      </c>
      <c r="B1079" s="12" t="s">
        <v>1040</v>
      </c>
      <c r="C1079" s="12" t="s">
        <v>78</v>
      </c>
      <c r="D1079" s="12" t="s">
        <v>482</v>
      </c>
      <c r="E1079" s="12" t="s">
        <v>1601</v>
      </c>
      <c r="F1079" s="19" t="s">
        <v>479</v>
      </c>
      <c r="G1079" s="19">
        <f aca="true" t="shared" si="173" ref="G1079:H1081">G1080</f>
        <v>100000</v>
      </c>
      <c r="H1079" s="20">
        <f t="shared" si="173"/>
        <v>100</v>
      </c>
      <c r="I1079" s="20" t="s">
        <v>1099</v>
      </c>
      <c r="J1079" s="20">
        <f aca="true" t="shared" si="174" ref="J1079:K1081">J1080</f>
        <v>99200</v>
      </c>
      <c r="K1079" s="20">
        <f t="shared" si="174"/>
        <v>99</v>
      </c>
      <c r="L1079" s="17">
        <f t="shared" si="170"/>
        <v>99</v>
      </c>
    </row>
    <row r="1080" spans="1:12" ht="138" customHeight="1">
      <c r="A1080" s="18" t="s">
        <v>484</v>
      </c>
      <c r="B1080" s="12" t="s">
        <v>1040</v>
      </c>
      <c r="C1080" s="12" t="s">
        <v>78</v>
      </c>
      <c r="D1080" s="12" t="s">
        <v>485</v>
      </c>
      <c r="E1080" s="12" t="s">
        <v>1601</v>
      </c>
      <c r="F1080" s="19" t="s">
        <v>479</v>
      </c>
      <c r="G1080" s="19">
        <f t="shared" si="173"/>
        <v>100000</v>
      </c>
      <c r="H1080" s="20">
        <f t="shared" si="173"/>
        <v>100</v>
      </c>
      <c r="I1080" s="20" t="s">
        <v>1099</v>
      </c>
      <c r="J1080" s="20">
        <f t="shared" si="174"/>
        <v>99200</v>
      </c>
      <c r="K1080" s="20">
        <f t="shared" si="174"/>
        <v>99</v>
      </c>
      <c r="L1080" s="17">
        <f t="shared" si="170"/>
        <v>99</v>
      </c>
    </row>
    <row r="1081" spans="1:12" ht="28.5" customHeight="1">
      <c r="A1081" s="18" t="s">
        <v>486</v>
      </c>
      <c r="B1081" s="12" t="s">
        <v>1040</v>
      </c>
      <c r="C1081" s="12" t="s">
        <v>78</v>
      </c>
      <c r="D1081" s="12" t="s">
        <v>487</v>
      </c>
      <c r="E1081" s="12" t="s">
        <v>1601</v>
      </c>
      <c r="F1081" s="19" t="s">
        <v>479</v>
      </c>
      <c r="G1081" s="19">
        <f t="shared" si="173"/>
        <v>100000</v>
      </c>
      <c r="H1081" s="20">
        <f t="shared" si="173"/>
        <v>100</v>
      </c>
      <c r="I1081" s="20" t="s">
        <v>1099</v>
      </c>
      <c r="J1081" s="20">
        <f t="shared" si="174"/>
        <v>99200</v>
      </c>
      <c r="K1081" s="20">
        <f t="shared" si="174"/>
        <v>99</v>
      </c>
      <c r="L1081" s="17">
        <f t="shared" si="170"/>
        <v>99</v>
      </c>
    </row>
    <row r="1082" spans="1:12" ht="56.25" customHeight="1">
      <c r="A1082" s="18" t="s">
        <v>1635</v>
      </c>
      <c r="B1082" s="12" t="s">
        <v>1040</v>
      </c>
      <c r="C1082" s="12" t="s">
        <v>78</v>
      </c>
      <c r="D1082" s="12" t="s">
        <v>487</v>
      </c>
      <c r="E1082" s="12" t="s">
        <v>1636</v>
      </c>
      <c r="F1082" s="21">
        <v>100000</v>
      </c>
      <c r="G1082" s="21">
        <f>F1082</f>
        <v>100000</v>
      </c>
      <c r="H1082" s="22">
        <f>ROUND(G1082/1000,0)</f>
        <v>100</v>
      </c>
      <c r="I1082" s="22">
        <v>99200</v>
      </c>
      <c r="J1082" s="22">
        <f>I1082</f>
        <v>99200</v>
      </c>
      <c r="K1082" s="22">
        <f>ROUND(J1082/1000,0)</f>
        <v>99</v>
      </c>
      <c r="L1082" s="17">
        <f t="shared" si="170"/>
        <v>99</v>
      </c>
    </row>
    <row r="1083" spans="1:12" ht="56.25" customHeight="1">
      <c r="A1083" s="18" t="s">
        <v>1100</v>
      </c>
      <c r="B1083" s="12" t="s">
        <v>1040</v>
      </c>
      <c r="C1083" s="12" t="s">
        <v>1101</v>
      </c>
      <c r="D1083" s="12" t="s">
        <v>1601</v>
      </c>
      <c r="E1083" s="12" t="s">
        <v>1601</v>
      </c>
      <c r="F1083" s="19" t="s">
        <v>444</v>
      </c>
      <c r="G1083" s="19">
        <f aca="true" t="shared" si="175" ref="G1083:H1086">G1084</f>
        <v>10000</v>
      </c>
      <c r="H1083" s="20">
        <f t="shared" si="175"/>
        <v>10</v>
      </c>
      <c r="I1083" s="20" t="s">
        <v>1689</v>
      </c>
      <c r="J1083" s="20">
        <f aca="true" t="shared" si="176" ref="J1083:K1086">J1084</f>
        <v>0</v>
      </c>
      <c r="K1083" s="20">
        <f t="shared" si="176"/>
        <v>0</v>
      </c>
      <c r="L1083" s="17">
        <f t="shared" si="170"/>
        <v>0</v>
      </c>
    </row>
    <row r="1084" spans="1:12" ht="83.25" customHeight="1">
      <c r="A1084" s="18" t="s">
        <v>459</v>
      </c>
      <c r="B1084" s="12" t="s">
        <v>1040</v>
      </c>
      <c r="C1084" s="12" t="s">
        <v>1101</v>
      </c>
      <c r="D1084" s="12" t="s">
        <v>460</v>
      </c>
      <c r="E1084" s="12" t="s">
        <v>1601</v>
      </c>
      <c r="F1084" s="19" t="s">
        <v>444</v>
      </c>
      <c r="G1084" s="19">
        <f t="shared" si="175"/>
        <v>10000</v>
      </c>
      <c r="H1084" s="20">
        <f t="shared" si="175"/>
        <v>10</v>
      </c>
      <c r="I1084" s="20" t="s">
        <v>1689</v>
      </c>
      <c r="J1084" s="20">
        <f t="shared" si="176"/>
        <v>0</v>
      </c>
      <c r="K1084" s="20">
        <f t="shared" si="176"/>
        <v>0</v>
      </c>
      <c r="L1084" s="17">
        <f t="shared" si="170"/>
        <v>0</v>
      </c>
    </row>
    <row r="1085" spans="1:12" ht="138" customHeight="1">
      <c r="A1085" s="18" t="s">
        <v>1073</v>
      </c>
      <c r="B1085" s="12" t="s">
        <v>1040</v>
      </c>
      <c r="C1085" s="12" t="s">
        <v>1101</v>
      </c>
      <c r="D1085" s="12" t="s">
        <v>1074</v>
      </c>
      <c r="E1085" s="12" t="s">
        <v>1601</v>
      </c>
      <c r="F1085" s="19" t="s">
        <v>444</v>
      </c>
      <c r="G1085" s="19">
        <f t="shared" si="175"/>
        <v>10000</v>
      </c>
      <c r="H1085" s="20">
        <f t="shared" si="175"/>
        <v>10</v>
      </c>
      <c r="I1085" s="20" t="s">
        <v>1689</v>
      </c>
      <c r="J1085" s="20">
        <f t="shared" si="176"/>
        <v>0</v>
      </c>
      <c r="K1085" s="20">
        <f t="shared" si="176"/>
        <v>0</v>
      </c>
      <c r="L1085" s="17">
        <f t="shared" si="170"/>
        <v>0</v>
      </c>
    </row>
    <row r="1086" spans="1:12" ht="28.5" customHeight="1">
      <c r="A1086" s="18" t="s">
        <v>1656</v>
      </c>
      <c r="B1086" s="12" t="s">
        <v>1040</v>
      </c>
      <c r="C1086" s="12" t="s">
        <v>1101</v>
      </c>
      <c r="D1086" s="12" t="s">
        <v>1102</v>
      </c>
      <c r="E1086" s="12" t="s">
        <v>1601</v>
      </c>
      <c r="F1086" s="19" t="s">
        <v>444</v>
      </c>
      <c r="G1086" s="19">
        <f t="shared" si="175"/>
        <v>10000</v>
      </c>
      <c r="H1086" s="20">
        <f t="shared" si="175"/>
        <v>10</v>
      </c>
      <c r="I1086" s="20" t="s">
        <v>1689</v>
      </c>
      <c r="J1086" s="20">
        <f t="shared" si="176"/>
        <v>0</v>
      </c>
      <c r="K1086" s="20">
        <f t="shared" si="176"/>
        <v>0</v>
      </c>
      <c r="L1086" s="17">
        <f t="shared" si="170"/>
        <v>0</v>
      </c>
    </row>
    <row r="1087" spans="1:12" ht="56.25" customHeight="1">
      <c r="A1087" s="18" t="s">
        <v>1635</v>
      </c>
      <c r="B1087" s="12" t="s">
        <v>1040</v>
      </c>
      <c r="C1087" s="12" t="s">
        <v>1101</v>
      </c>
      <c r="D1087" s="12" t="s">
        <v>1102</v>
      </c>
      <c r="E1087" s="12" t="s">
        <v>1636</v>
      </c>
      <c r="F1087" s="21">
        <v>10000</v>
      </c>
      <c r="G1087" s="21">
        <f>F1087</f>
        <v>10000</v>
      </c>
      <c r="H1087" s="22">
        <f>ROUND(G1087/1000,0)</f>
        <v>10</v>
      </c>
      <c r="I1087" s="22">
        <v>0</v>
      </c>
      <c r="J1087" s="22">
        <f>I1087</f>
        <v>0</v>
      </c>
      <c r="K1087" s="22">
        <f>ROUND(J1087/1000,0)</f>
        <v>0</v>
      </c>
      <c r="L1087" s="17">
        <f t="shared" si="170"/>
        <v>0</v>
      </c>
    </row>
    <row r="1088" spans="1:12" ht="42" customHeight="1">
      <c r="A1088" s="18" t="s">
        <v>23</v>
      </c>
      <c r="B1088" s="12" t="s">
        <v>1040</v>
      </c>
      <c r="C1088" s="12" t="s">
        <v>24</v>
      </c>
      <c r="D1088" s="12" t="s">
        <v>1601</v>
      </c>
      <c r="E1088" s="12" t="s">
        <v>1601</v>
      </c>
      <c r="F1088" s="19" t="s">
        <v>1103</v>
      </c>
      <c r="G1088" s="19">
        <f>G1089</f>
        <v>158895779</v>
      </c>
      <c r="H1088" s="20">
        <f>H1089</f>
        <v>158896</v>
      </c>
      <c r="I1088" s="20" t="s">
        <v>1104</v>
      </c>
      <c r="J1088" s="20">
        <f>J1089</f>
        <v>152492242.42000002</v>
      </c>
      <c r="K1088" s="20">
        <f>K1089</f>
        <v>152493</v>
      </c>
      <c r="L1088" s="17">
        <f t="shared" si="170"/>
        <v>95.97032020944518</v>
      </c>
    </row>
    <row r="1089" spans="1:12" ht="83.25" customHeight="1">
      <c r="A1089" s="18" t="s">
        <v>459</v>
      </c>
      <c r="B1089" s="12" t="s">
        <v>1040</v>
      </c>
      <c r="C1089" s="12" t="s">
        <v>24</v>
      </c>
      <c r="D1089" s="12" t="s">
        <v>460</v>
      </c>
      <c r="E1089" s="12" t="s">
        <v>1601</v>
      </c>
      <c r="F1089" s="19" t="s">
        <v>1103</v>
      </c>
      <c r="G1089" s="19">
        <f>G1090</f>
        <v>158895779</v>
      </c>
      <c r="H1089" s="20">
        <f>H1090</f>
        <v>158896</v>
      </c>
      <c r="I1089" s="20" t="s">
        <v>1104</v>
      </c>
      <c r="J1089" s="20">
        <f>J1090</f>
        <v>152492242.42000002</v>
      </c>
      <c r="K1089" s="20">
        <f>K1090</f>
        <v>152493</v>
      </c>
      <c r="L1089" s="17">
        <f t="shared" si="170"/>
        <v>95.97032020944518</v>
      </c>
    </row>
    <row r="1090" spans="1:12" ht="138" customHeight="1">
      <c r="A1090" s="18" t="s">
        <v>1073</v>
      </c>
      <c r="B1090" s="12" t="s">
        <v>1040</v>
      </c>
      <c r="C1090" s="12" t="s">
        <v>24</v>
      </c>
      <c r="D1090" s="12" t="s">
        <v>1074</v>
      </c>
      <c r="E1090" s="12" t="s">
        <v>1601</v>
      </c>
      <c r="F1090" s="19" t="s">
        <v>1103</v>
      </c>
      <c r="G1090" s="19">
        <f>G1091+G1095+G1098+G1100+G1102</f>
        <v>158895779</v>
      </c>
      <c r="H1090" s="20">
        <f>H1091+H1095+H1098+H1100+H1102</f>
        <v>158896</v>
      </c>
      <c r="I1090" s="20" t="s">
        <v>1104</v>
      </c>
      <c r="J1090" s="20">
        <f>J1091+J1095+J1098+J1100+J1102</f>
        <v>152492242.42000002</v>
      </c>
      <c r="K1090" s="20">
        <f>K1091+K1095+K1098+K1100+K1102</f>
        <v>152493</v>
      </c>
      <c r="L1090" s="17">
        <f t="shared" si="170"/>
        <v>95.97032020944518</v>
      </c>
    </row>
    <row r="1091" spans="1:12" ht="42" customHeight="1">
      <c r="A1091" s="18" t="s">
        <v>4</v>
      </c>
      <c r="B1091" s="12" t="s">
        <v>1040</v>
      </c>
      <c r="C1091" s="12" t="s">
        <v>24</v>
      </c>
      <c r="D1091" s="12" t="s">
        <v>1077</v>
      </c>
      <c r="E1091" s="12" t="s">
        <v>1601</v>
      </c>
      <c r="F1091" s="19" t="s">
        <v>1105</v>
      </c>
      <c r="G1091" s="19">
        <f>G1092+G1093+G1094</f>
        <v>65614000</v>
      </c>
      <c r="H1091" s="20">
        <f>H1092+H1093+H1094</f>
        <v>65614</v>
      </c>
      <c r="I1091" s="20" t="s">
        <v>1106</v>
      </c>
      <c r="J1091" s="20">
        <f>J1092+J1093+J1094</f>
        <v>64485663.51</v>
      </c>
      <c r="K1091" s="20">
        <f>K1092+K1093+K1094</f>
        <v>64486</v>
      </c>
      <c r="L1091" s="17">
        <f t="shared" si="170"/>
        <v>98.28085469564422</v>
      </c>
    </row>
    <row r="1092" spans="1:12" ht="124.5" customHeight="1">
      <c r="A1092" s="18" t="s">
        <v>1620</v>
      </c>
      <c r="B1092" s="12" t="s">
        <v>1040</v>
      </c>
      <c r="C1092" s="12" t="s">
        <v>24</v>
      </c>
      <c r="D1092" s="12" t="s">
        <v>1077</v>
      </c>
      <c r="E1092" s="12" t="s">
        <v>1621</v>
      </c>
      <c r="F1092" s="21">
        <v>48873000</v>
      </c>
      <c r="G1092" s="21">
        <f>F1092</f>
        <v>48873000</v>
      </c>
      <c r="H1092" s="22">
        <f>ROUND(G1092/1000,0)</f>
        <v>48873</v>
      </c>
      <c r="I1092" s="22">
        <v>47954238.86</v>
      </c>
      <c r="J1092" s="22">
        <f>I1092</f>
        <v>47954238.86</v>
      </c>
      <c r="K1092" s="22">
        <f>ROUND(J1092/1000,0)</f>
        <v>47954</v>
      </c>
      <c r="L1092" s="17">
        <f t="shared" si="170"/>
        <v>98.11961614797536</v>
      </c>
    </row>
    <row r="1093" spans="1:12" ht="56.25" customHeight="1">
      <c r="A1093" s="18" t="s">
        <v>1635</v>
      </c>
      <c r="B1093" s="12" t="s">
        <v>1040</v>
      </c>
      <c r="C1093" s="12" t="s">
        <v>24</v>
      </c>
      <c r="D1093" s="12" t="s">
        <v>1077</v>
      </c>
      <c r="E1093" s="12" t="s">
        <v>1636</v>
      </c>
      <c r="F1093" s="21">
        <v>15941000</v>
      </c>
      <c r="G1093" s="21">
        <f>F1093</f>
        <v>15941000</v>
      </c>
      <c r="H1093" s="22">
        <f>ROUND(G1093/1000,0)</f>
        <v>15941</v>
      </c>
      <c r="I1093" s="22">
        <v>15734507.18</v>
      </c>
      <c r="J1093" s="22">
        <f>I1093</f>
        <v>15734507.18</v>
      </c>
      <c r="K1093" s="22">
        <f>ROUND(J1093/1000,0)</f>
        <v>15735</v>
      </c>
      <c r="L1093" s="17">
        <f t="shared" si="170"/>
        <v>98.70773477197164</v>
      </c>
    </row>
    <row r="1094" spans="1:12" ht="15" customHeight="1">
      <c r="A1094" s="18" t="s">
        <v>1641</v>
      </c>
      <c r="B1094" s="12" t="s">
        <v>1040</v>
      </c>
      <c r="C1094" s="12" t="s">
        <v>24</v>
      </c>
      <c r="D1094" s="12" t="s">
        <v>1077</v>
      </c>
      <c r="E1094" s="12" t="s">
        <v>1642</v>
      </c>
      <c r="F1094" s="21">
        <v>800000</v>
      </c>
      <c r="G1094" s="21">
        <f>F1094</f>
        <v>800000</v>
      </c>
      <c r="H1094" s="22">
        <f>ROUND(G1094/1000,0)</f>
        <v>800</v>
      </c>
      <c r="I1094" s="22">
        <v>796917.47</v>
      </c>
      <c r="J1094" s="22">
        <f>I1094</f>
        <v>796917.47</v>
      </c>
      <c r="K1094" s="22">
        <f>ROUND(J1094/1000,0)</f>
        <v>797</v>
      </c>
      <c r="L1094" s="17">
        <f aca="true" t="shared" si="177" ref="L1094:L1157">K1094/H1094*100</f>
        <v>99.625</v>
      </c>
    </row>
    <row r="1095" spans="1:12" ht="28.5" customHeight="1">
      <c r="A1095" s="18" t="s">
        <v>1656</v>
      </c>
      <c r="B1095" s="12" t="s">
        <v>1040</v>
      </c>
      <c r="C1095" s="12" t="s">
        <v>24</v>
      </c>
      <c r="D1095" s="12" t="s">
        <v>1102</v>
      </c>
      <c r="E1095" s="12" t="s">
        <v>1601</v>
      </c>
      <c r="F1095" s="19" t="s">
        <v>1107</v>
      </c>
      <c r="G1095" s="19">
        <f>G1096+G1097</f>
        <v>6623000</v>
      </c>
      <c r="H1095" s="20">
        <f>H1096+H1097</f>
        <v>6623</v>
      </c>
      <c r="I1095" s="20" t="s">
        <v>1108</v>
      </c>
      <c r="J1095" s="20">
        <f>J1096+J1097</f>
        <v>6621993.58</v>
      </c>
      <c r="K1095" s="20">
        <f>K1096+K1097</f>
        <v>6622</v>
      </c>
      <c r="L1095" s="17">
        <f t="shared" si="177"/>
        <v>99.98490110221954</v>
      </c>
    </row>
    <row r="1096" spans="1:12" ht="56.25" customHeight="1">
      <c r="A1096" s="18" t="s">
        <v>1635</v>
      </c>
      <c r="B1096" s="12" t="s">
        <v>1040</v>
      </c>
      <c r="C1096" s="12" t="s">
        <v>24</v>
      </c>
      <c r="D1096" s="12" t="s">
        <v>1102</v>
      </c>
      <c r="E1096" s="12" t="s">
        <v>1636</v>
      </c>
      <c r="F1096" s="21">
        <v>3993000</v>
      </c>
      <c r="G1096" s="21">
        <f>F1096</f>
        <v>3993000</v>
      </c>
      <c r="H1096" s="22">
        <f>ROUND(G1096/1000,0)</f>
        <v>3993</v>
      </c>
      <c r="I1096" s="22">
        <v>3992800</v>
      </c>
      <c r="J1096" s="22">
        <f>I1096</f>
        <v>3992800</v>
      </c>
      <c r="K1096" s="22">
        <f>ROUND(J1096/1000,0)</f>
        <v>3993</v>
      </c>
      <c r="L1096" s="17">
        <f t="shared" si="177"/>
        <v>100</v>
      </c>
    </row>
    <row r="1097" spans="1:12" ht="28.5" customHeight="1">
      <c r="A1097" s="18" t="s">
        <v>1641</v>
      </c>
      <c r="B1097" s="12" t="s">
        <v>1040</v>
      </c>
      <c r="C1097" s="12" t="s">
        <v>24</v>
      </c>
      <c r="D1097" s="12" t="s">
        <v>1102</v>
      </c>
      <c r="E1097" s="12" t="s">
        <v>1642</v>
      </c>
      <c r="F1097" s="21">
        <v>2630000</v>
      </c>
      <c r="G1097" s="21">
        <f>F1097</f>
        <v>2630000</v>
      </c>
      <c r="H1097" s="22">
        <f>ROUND(G1097/1000,0)</f>
        <v>2630</v>
      </c>
      <c r="I1097" s="22">
        <v>2629193.58</v>
      </c>
      <c r="J1097" s="22">
        <f>I1097</f>
        <v>2629193.58</v>
      </c>
      <c r="K1097" s="22">
        <f>ROUND(J1097/1000,0)</f>
        <v>2629</v>
      </c>
      <c r="L1097" s="17">
        <f t="shared" si="177"/>
        <v>99.96197718631178</v>
      </c>
    </row>
    <row r="1098" spans="1:12" ht="28.5" customHeight="1">
      <c r="A1098" s="18" t="s">
        <v>1109</v>
      </c>
      <c r="B1098" s="12" t="s">
        <v>1040</v>
      </c>
      <c r="C1098" s="12" t="s">
        <v>24</v>
      </c>
      <c r="D1098" s="12" t="s">
        <v>1110</v>
      </c>
      <c r="E1098" s="12" t="s">
        <v>1601</v>
      </c>
      <c r="F1098" s="19" t="s">
        <v>1111</v>
      </c>
      <c r="G1098" s="19">
        <f>G1099</f>
        <v>18277000</v>
      </c>
      <c r="H1098" s="20">
        <f>H1099</f>
        <v>18277</v>
      </c>
      <c r="I1098" s="20" t="s">
        <v>1112</v>
      </c>
      <c r="J1098" s="20">
        <f>J1099</f>
        <v>18013904.32</v>
      </c>
      <c r="K1098" s="20">
        <f>K1099</f>
        <v>18014</v>
      </c>
      <c r="L1098" s="17">
        <f t="shared" si="177"/>
        <v>98.56103299228539</v>
      </c>
    </row>
    <row r="1099" spans="1:12" ht="56.25" customHeight="1">
      <c r="A1099" s="18" t="s">
        <v>1635</v>
      </c>
      <c r="B1099" s="12" t="s">
        <v>1040</v>
      </c>
      <c r="C1099" s="12" t="s">
        <v>24</v>
      </c>
      <c r="D1099" s="12" t="s">
        <v>1110</v>
      </c>
      <c r="E1099" s="12" t="s">
        <v>1636</v>
      </c>
      <c r="F1099" s="21">
        <v>18277000</v>
      </c>
      <c r="G1099" s="21">
        <f>F1099</f>
        <v>18277000</v>
      </c>
      <c r="H1099" s="22">
        <f>ROUND(G1099/1000,0)</f>
        <v>18277</v>
      </c>
      <c r="I1099" s="22">
        <v>18013904.32</v>
      </c>
      <c r="J1099" s="22">
        <f>I1099</f>
        <v>18013904.32</v>
      </c>
      <c r="K1099" s="22">
        <f>ROUND(J1099/1000,0)</f>
        <v>18014</v>
      </c>
      <c r="L1099" s="17">
        <f t="shared" si="177"/>
        <v>98.56103299228539</v>
      </c>
    </row>
    <row r="1100" spans="1:12" ht="69.75" customHeight="1">
      <c r="A1100" s="18" t="s">
        <v>1113</v>
      </c>
      <c r="B1100" s="12" t="s">
        <v>1040</v>
      </c>
      <c r="C1100" s="12" t="s">
        <v>24</v>
      </c>
      <c r="D1100" s="12" t="s">
        <v>1114</v>
      </c>
      <c r="E1100" s="12" t="s">
        <v>1601</v>
      </c>
      <c r="F1100" s="19" t="s">
        <v>1115</v>
      </c>
      <c r="G1100" s="19">
        <f>G1101</f>
        <v>5245000</v>
      </c>
      <c r="H1100" s="20">
        <f>H1101</f>
        <v>5245</v>
      </c>
      <c r="I1100" s="20" t="s">
        <v>1116</v>
      </c>
      <c r="J1100" s="20">
        <f>J1101</f>
        <v>5069585.81</v>
      </c>
      <c r="K1100" s="20">
        <f>K1101</f>
        <v>5070</v>
      </c>
      <c r="L1100" s="17">
        <f t="shared" si="177"/>
        <v>96.66348903717827</v>
      </c>
    </row>
    <row r="1101" spans="1:12" ht="42" customHeight="1">
      <c r="A1101" s="18" t="s">
        <v>1117</v>
      </c>
      <c r="B1101" s="12" t="s">
        <v>1040</v>
      </c>
      <c r="C1101" s="12" t="s">
        <v>24</v>
      </c>
      <c r="D1101" s="12" t="s">
        <v>1114</v>
      </c>
      <c r="E1101" s="12" t="s">
        <v>1118</v>
      </c>
      <c r="F1101" s="21">
        <v>5245000</v>
      </c>
      <c r="G1101" s="21">
        <f>F1101</f>
        <v>5245000</v>
      </c>
      <c r="H1101" s="22">
        <f>ROUND(G1101/1000,0)</f>
        <v>5245</v>
      </c>
      <c r="I1101" s="22">
        <v>5069585.81</v>
      </c>
      <c r="J1101" s="22">
        <f>I1101</f>
        <v>5069585.81</v>
      </c>
      <c r="K1101" s="22">
        <f>ROUND(J1101/1000,0)</f>
        <v>5070</v>
      </c>
      <c r="L1101" s="17">
        <f t="shared" si="177"/>
        <v>96.66348903717827</v>
      </c>
    </row>
    <row r="1102" spans="1:12" ht="56.25" customHeight="1">
      <c r="A1102" s="18" t="s">
        <v>1119</v>
      </c>
      <c r="B1102" s="12" t="s">
        <v>1040</v>
      </c>
      <c r="C1102" s="12" t="s">
        <v>24</v>
      </c>
      <c r="D1102" s="12" t="s">
        <v>1120</v>
      </c>
      <c r="E1102" s="12" t="s">
        <v>1601</v>
      </c>
      <c r="F1102" s="19" t="s">
        <v>1121</v>
      </c>
      <c r="G1102" s="19">
        <f>G1103</f>
        <v>63136779</v>
      </c>
      <c r="H1102" s="20">
        <f>H1103</f>
        <v>63137</v>
      </c>
      <c r="I1102" s="20" t="s">
        <v>1122</v>
      </c>
      <c r="J1102" s="20">
        <f>J1103</f>
        <v>58301095.2</v>
      </c>
      <c r="K1102" s="20">
        <f>K1103</f>
        <v>58301</v>
      </c>
      <c r="L1102" s="17">
        <f t="shared" si="177"/>
        <v>92.34046597082535</v>
      </c>
    </row>
    <row r="1103" spans="1:12" ht="42.75" customHeight="1">
      <c r="A1103" s="18" t="s">
        <v>1117</v>
      </c>
      <c r="B1103" s="12" t="s">
        <v>1040</v>
      </c>
      <c r="C1103" s="12" t="s">
        <v>24</v>
      </c>
      <c r="D1103" s="12" t="s">
        <v>1120</v>
      </c>
      <c r="E1103" s="12" t="s">
        <v>1118</v>
      </c>
      <c r="F1103" s="21">
        <v>63136779</v>
      </c>
      <c r="G1103" s="21">
        <f>F1103</f>
        <v>63136779</v>
      </c>
      <c r="H1103" s="22">
        <f>ROUND(G1103/1000,0)</f>
        <v>63137</v>
      </c>
      <c r="I1103" s="22">
        <v>58301095.2</v>
      </c>
      <c r="J1103" s="22">
        <f>I1103</f>
        <v>58301095.2</v>
      </c>
      <c r="K1103" s="22">
        <f>ROUND(J1103/1000,0)</f>
        <v>58301</v>
      </c>
      <c r="L1103" s="17">
        <f t="shared" si="177"/>
        <v>92.34046597082535</v>
      </c>
    </row>
    <row r="1104" spans="1:12" ht="42" customHeight="1">
      <c r="A1104" s="13" t="s">
        <v>1123</v>
      </c>
      <c r="B1104" s="14" t="s">
        <v>1124</v>
      </c>
      <c r="C1104" s="14" t="s">
        <v>1601</v>
      </c>
      <c r="D1104" s="14" t="s">
        <v>1601</v>
      </c>
      <c r="E1104" s="14" t="s">
        <v>1601</v>
      </c>
      <c r="F1104" s="15" t="s">
        <v>1125</v>
      </c>
      <c r="G1104" s="15">
        <f>G1105+G1110+G1116</f>
        <v>102578800</v>
      </c>
      <c r="H1104" s="16">
        <f>H1105+H1110+H1116</f>
        <v>102580</v>
      </c>
      <c r="I1104" s="16" t="s">
        <v>1126</v>
      </c>
      <c r="J1104" s="16">
        <f>J1105+J1110+J1116</f>
        <v>85026711.14999999</v>
      </c>
      <c r="K1104" s="16">
        <f>K1105+K1110+K1116</f>
        <v>85026</v>
      </c>
      <c r="L1104" s="24">
        <f t="shared" si="177"/>
        <v>82.88750243712225</v>
      </c>
    </row>
    <row r="1105" spans="1:12" ht="28.5" customHeight="1">
      <c r="A1105" s="18" t="s">
        <v>1127</v>
      </c>
      <c r="B1105" s="12" t="s">
        <v>1124</v>
      </c>
      <c r="C1105" s="12" t="s">
        <v>1128</v>
      </c>
      <c r="D1105" s="12" t="s">
        <v>1601</v>
      </c>
      <c r="E1105" s="12" t="s">
        <v>1601</v>
      </c>
      <c r="F1105" s="19" t="s">
        <v>1129</v>
      </c>
      <c r="G1105" s="19">
        <f aca="true" t="shared" si="178" ref="G1105:H1108">G1106</f>
        <v>27583500</v>
      </c>
      <c r="H1105" s="20">
        <f t="shared" si="178"/>
        <v>27584</v>
      </c>
      <c r="I1105" s="20" t="s">
        <v>1130</v>
      </c>
      <c r="J1105" s="20">
        <f aca="true" t="shared" si="179" ref="J1105:K1108">J1106</f>
        <v>27582738.28</v>
      </c>
      <c r="K1105" s="20">
        <f t="shared" si="179"/>
        <v>27583</v>
      </c>
      <c r="L1105" s="17">
        <f t="shared" si="177"/>
        <v>99.9963747099768</v>
      </c>
    </row>
    <row r="1106" spans="1:12" ht="56.25" customHeight="1">
      <c r="A1106" s="18" t="s">
        <v>426</v>
      </c>
      <c r="B1106" s="12" t="s">
        <v>1124</v>
      </c>
      <c r="C1106" s="12" t="s">
        <v>1128</v>
      </c>
      <c r="D1106" s="12" t="s">
        <v>427</v>
      </c>
      <c r="E1106" s="12" t="s">
        <v>1601</v>
      </c>
      <c r="F1106" s="19" t="s">
        <v>1129</v>
      </c>
      <c r="G1106" s="19">
        <f t="shared" si="178"/>
        <v>27583500</v>
      </c>
      <c r="H1106" s="20">
        <f t="shared" si="178"/>
        <v>27584</v>
      </c>
      <c r="I1106" s="20" t="s">
        <v>1130</v>
      </c>
      <c r="J1106" s="20">
        <f t="shared" si="179"/>
        <v>27582738.28</v>
      </c>
      <c r="K1106" s="20">
        <f t="shared" si="179"/>
        <v>27583</v>
      </c>
      <c r="L1106" s="17">
        <f t="shared" si="177"/>
        <v>99.9963747099768</v>
      </c>
    </row>
    <row r="1107" spans="1:12" ht="83.25" customHeight="1">
      <c r="A1107" s="18" t="s">
        <v>428</v>
      </c>
      <c r="B1107" s="12" t="s">
        <v>1124</v>
      </c>
      <c r="C1107" s="12" t="s">
        <v>1128</v>
      </c>
      <c r="D1107" s="12" t="s">
        <v>429</v>
      </c>
      <c r="E1107" s="12" t="s">
        <v>1601</v>
      </c>
      <c r="F1107" s="19" t="s">
        <v>1129</v>
      </c>
      <c r="G1107" s="19">
        <f t="shared" si="178"/>
        <v>27583500</v>
      </c>
      <c r="H1107" s="20">
        <f t="shared" si="178"/>
        <v>27584</v>
      </c>
      <c r="I1107" s="20" t="s">
        <v>1130</v>
      </c>
      <c r="J1107" s="20">
        <f t="shared" si="179"/>
        <v>27582738.28</v>
      </c>
      <c r="K1107" s="20">
        <f t="shared" si="179"/>
        <v>27583</v>
      </c>
      <c r="L1107" s="17">
        <f t="shared" si="177"/>
        <v>99.9963747099768</v>
      </c>
    </row>
    <row r="1108" spans="1:12" ht="42" customHeight="1">
      <c r="A1108" s="18" t="s">
        <v>4</v>
      </c>
      <c r="B1108" s="12" t="s">
        <v>1124</v>
      </c>
      <c r="C1108" s="12" t="s">
        <v>1128</v>
      </c>
      <c r="D1108" s="12" t="s">
        <v>1131</v>
      </c>
      <c r="E1108" s="12" t="s">
        <v>1601</v>
      </c>
      <c r="F1108" s="19" t="s">
        <v>1129</v>
      </c>
      <c r="G1108" s="19">
        <f t="shared" si="178"/>
        <v>27583500</v>
      </c>
      <c r="H1108" s="20">
        <f t="shared" si="178"/>
        <v>27584</v>
      </c>
      <c r="I1108" s="20" t="s">
        <v>1130</v>
      </c>
      <c r="J1108" s="20">
        <f t="shared" si="179"/>
        <v>27582738.28</v>
      </c>
      <c r="K1108" s="20">
        <f t="shared" si="179"/>
        <v>27583</v>
      </c>
      <c r="L1108" s="17">
        <f t="shared" si="177"/>
        <v>99.9963747099768</v>
      </c>
    </row>
    <row r="1109" spans="1:12" ht="56.25" customHeight="1">
      <c r="A1109" s="18" t="s">
        <v>6</v>
      </c>
      <c r="B1109" s="12" t="s">
        <v>1124</v>
      </c>
      <c r="C1109" s="12" t="s">
        <v>1128</v>
      </c>
      <c r="D1109" s="12" t="s">
        <v>1131</v>
      </c>
      <c r="E1109" s="12" t="s">
        <v>7</v>
      </c>
      <c r="F1109" s="21">
        <v>27583500</v>
      </c>
      <c r="G1109" s="21">
        <f>F1109</f>
        <v>27583500</v>
      </c>
      <c r="H1109" s="22">
        <f>ROUND(G1109/1000,0)</f>
        <v>27584</v>
      </c>
      <c r="I1109" s="22">
        <v>27582738.28</v>
      </c>
      <c r="J1109" s="22">
        <f>I1109</f>
        <v>27582738.28</v>
      </c>
      <c r="K1109" s="22">
        <f>ROUND(J1109/1000,0)</f>
        <v>27583</v>
      </c>
      <c r="L1109" s="17">
        <f t="shared" si="177"/>
        <v>99.9963747099768</v>
      </c>
    </row>
    <row r="1110" spans="1:12" ht="28.5" customHeight="1">
      <c r="A1110" s="18" t="s">
        <v>422</v>
      </c>
      <c r="B1110" s="12" t="s">
        <v>1124</v>
      </c>
      <c r="C1110" s="12" t="s">
        <v>423</v>
      </c>
      <c r="D1110" s="12" t="s">
        <v>1601</v>
      </c>
      <c r="E1110" s="12" t="s">
        <v>1601</v>
      </c>
      <c r="F1110" s="19" t="s">
        <v>1132</v>
      </c>
      <c r="G1110" s="19">
        <f aca="true" t="shared" si="180" ref="G1110:H1112">G1111</f>
        <v>73580000</v>
      </c>
      <c r="H1110" s="20">
        <f t="shared" si="180"/>
        <v>73580</v>
      </c>
      <c r="I1110" s="20" t="s">
        <v>1133</v>
      </c>
      <c r="J1110" s="20">
        <f aca="true" t="shared" si="181" ref="J1110:K1112">J1111</f>
        <v>57163236.88</v>
      </c>
      <c r="K1110" s="20">
        <f t="shared" si="181"/>
        <v>57163</v>
      </c>
      <c r="L1110" s="17">
        <f t="shared" si="177"/>
        <v>77.68823049741778</v>
      </c>
    </row>
    <row r="1111" spans="1:12" ht="56.25" customHeight="1">
      <c r="A1111" s="18" t="s">
        <v>426</v>
      </c>
      <c r="B1111" s="12" t="s">
        <v>1124</v>
      </c>
      <c r="C1111" s="12" t="s">
        <v>423</v>
      </c>
      <c r="D1111" s="12" t="s">
        <v>427</v>
      </c>
      <c r="E1111" s="12" t="s">
        <v>1601</v>
      </c>
      <c r="F1111" s="19" t="s">
        <v>1132</v>
      </c>
      <c r="G1111" s="19">
        <f t="shared" si="180"/>
        <v>73580000</v>
      </c>
      <c r="H1111" s="20">
        <f t="shared" si="180"/>
        <v>73580</v>
      </c>
      <c r="I1111" s="20" t="s">
        <v>1133</v>
      </c>
      <c r="J1111" s="20">
        <f t="shared" si="181"/>
        <v>57163236.88</v>
      </c>
      <c r="K1111" s="20">
        <f t="shared" si="181"/>
        <v>57163</v>
      </c>
      <c r="L1111" s="17">
        <f t="shared" si="177"/>
        <v>77.68823049741778</v>
      </c>
    </row>
    <row r="1112" spans="1:12" ht="83.25" customHeight="1">
      <c r="A1112" s="18" t="s">
        <v>428</v>
      </c>
      <c r="B1112" s="12" t="s">
        <v>1124</v>
      </c>
      <c r="C1112" s="12" t="s">
        <v>423</v>
      </c>
      <c r="D1112" s="12" t="s">
        <v>429</v>
      </c>
      <c r="E1112" s="12" t="s">
        <v>1601</v>
      </c>
      <c r="F1112" s="19" t="s">
        <v>1132</v>
      </c>
      <c r="G1112" s="19">
        <f t="shared" si="180"/>
        <v>73580000</v>
      </c>
      <c r="H1112" s="20">
        <f t="shared" si="180"/>
        <v>73580</v>
      </c>
      <c r="I1112" s="20" t="s">
        <v>1133</v>
      </c>
      <c r="J1112" s="20">
        <f t="shared" si="181"/>
        <v>57163236.88</v>
      </c>
      <c r="K1112" s="20">
        <f t="shared" si="181"/>
        <v>57163</v>
      </c>
      <c r="L1112" s="17">
        <f t="shared" si="177"/>
        <v>77.68823049741778</v>
      </c>
    </row>
    <row r="1113" spans="1:12" ht="83.25" customHeight="1">
      <c r="A1113" s="18" t="s">
        <v>436</v>
      </c>
      <c r="B1113" s="12" t="s">
        <v>1124</v>
      </c>
      <c r="C1113" s="12" t="s">
        <v>423</v>
      </c>
      <c r="D1113" s="12" t="s">
        <v>437</v>
      </c>
      <c r="E1113" s="12" t="s">
        <v>1601</v>
      </c>
      <c r="F1113" s="19" t="s">
        <v>1132</v>
      </c>
      <c r="G1113" s="19">
        <f>G1114+G1115</f>
        <v>73580000</v>
      </c>
      <c r="H1113" s="20">
        <f>H1114+H1115</f>
        <v>73580</v>
      </c>
      <c r="I1113" s="20" t="s">
        <v>1133</v>
      </c>
      <c r="J1113" s="20">
        <f>J1114+J1115</f>
        <v>57163236.88</v>
      </c>
      <c r="K1113" s="20">
        <f>K1114+K1115</f>
        <v>57163</v>
      </c>
      <c r="L1113" s="17">
        <f t="shared" si="177"/>
        <v>77.68823049741778</v>
      </c>
    </row>
    <row r="1114" spans="1:12" ht="56.25" customHeight="1">
      <c r="A1114" s="18" t="s">
        <v>1635</v>
      </c>
      <c r="B1114" s="12" t="s">
        <v>1124</v>
      </c>
      <c r="C1114" s="12" t="s">
        <v>423</v>
      </c>
      <c r="D1114" s="12" t="s">
        <v>437</v>
      </c>
      <c r="E1114" s="12" t="s">
        <v>1636</v>
      </c>
      <c r="F1114" s="21">
        <v>10000</v>
      </c>
      <c r="G1114" s="21">
        <f>F1114</f>
        <v>10000</v>
      </c>
      <c r="H1114" s="22">
        <f>ROUND(G1114/1000,0)</f>
        <v>10</v>
      </c>
      <c r="I1114" s="22">
        <v>0</v>
      </c>
      <c r="J1114" s="22">
        <f>I1114</f>
        <v>0</v>
      </c>
      <c r="K1114" s="22">
        <f>ROUND(J1114/1000,0)</f>
        <v>0</v>
      </c>
      <c r="L1114" s="17">
        <f t="shared" si="177"/>
        <v>0</v>
      </c>
    </row>
    <row r="1115" spans="1:12" ht="56.25" customHeight="1">
      <c r="A1115" s="18" t="s">
        <v>6</v>
      </c>
      <c r="B1115" s="12" t="s">
        <v>1124</v>
      </c>
      <c r="C1115" s="12" t="s">
        <v>423</v>
      </c>
      <c r="D1115" s="12" t="s">
        <v>437</v>
      </c>
      <c r="E1115" s="12" t="s">
        <v>7</v>
      </c>
      <c r="F1115" s="21">
        <v>73570000</v>
      </c>
      <c r="G1115" s="21">
        <f>F1115</f>
        <v>73570000</v>
      </c>
      <c r="H1115" s="22">
        <f>ROUND(G1115/1000,0)</f>
        <v>73570</v>
      </c>
      <c r="I1115" s="22">
        <v>57163236.88</v>
      </c>
      <c r="J1115" s="22">
        <f>I1115</f>
        <v>57163236.88</v>
      </c>
      <c r="K1115" s="22">
        <f>ROUND(J1115/1000,0)</f>
        <v>57163</v>
      </c>
      <c r="L1115" s="17">
        <f t="shared" si="177"/>
        <v>77.69879026777218</v>
      </c>
    </row>
    <row r="1116" spans="1:12" ht="28.5" customHeight="1">
      <c r="A1116" s="18" t="s">
        <v>61</v>
      </c>
      <c r="B1116" s="12" t="s">
        <v>1124</v>
      </c>
      <c r="C1116" s="12" t="s">
        <v>62</v>
      </c>
      <c r="D1116" s="12" t="s">
        <v>1601</v>
      </c>
      <c r="E1116" s="12" t="s">
        <v>1601</v>
      </c>
      <c r="F1116" s="19" t="s">
        <v>1134</v>
      </c>
      <c r="G1116" s="19">
        <f>G1117</f>
        <v>1415300</v>
      </c>
      <c r="H1116" s="20">
        <f>H1117</f>
        <v>1416</v>
      </c>
      <c r="I1116" s="20" t="s">
        <v>1135</v>
      </c>
      <c r="J1116" s="20">
        <f>J1117</f>
        <v>280735.99</v>
      </c>
      <c r="K1116" s="20">
        <f>K1117</f>
        <v>280</v>
      </c>
      <c r="L1116" s="17">
        <f t="shared" si="177"/>
        <v>19.774011299435028</v>
      </c>
    </row>
    <row r="1117" spans="1:12" ht="56.25" customHeight="1">
      <c r="A1117" s="18" t="s">
        <v>426</v>
      </c>
      <c r="B1117" s="12" t="s">
        <v>1124</v>
      </c>
      <c r="C1117" s="12" t="s">
        <v>62</v>
      </c>
      <c r="D1117" s="12" t="s">
        <v>427</v>
      </c>
      <c r="E1117" s="12" t="s">
        <v>1601</v>
      </c>
      <c r="F1117" s="19" t="s">
        <v>1134</v>
      </c>
      <c r="G1117" s="19">
        <f>G1118</f>
        <v>1415300</v>
      </c>
      <c r="H1117" s="20">
        <f>H1118</f>
        <v>1416</v>
      </c>
      <c r="I1117" s="20" t="s">
        <v>1135</v>
      </c>
      <c r="J1117" s="20">
        <f>J1118</f>
        <v>280735.99</v>
      </c>
      <c r="K1117" s="20">
        <f>K1118</f>
        <v>280</v>
      </c>
      <c r="L1117" s="17">
        <f t="shared" si="177"/>
        <v>19.774011299435028</v>
      </c>
    </row>
    <row r="1118" spans="1:12" ht="83.25" customHeight="1">
      <c r="A1118" s="18" t="s">
        <v>428</v>
      </c>
      <c r="B1118" s="12" t="s">
        <v>1124</v>
      </c>
      <c r="C1118" s="12" t="s">
        <v>62</v>
      </c>
      <c r="D1118" s="12" t="s">
        <v>429</v>
      </c>
      <c r="E1118" s="12" t="s">
        <v>1601</v>
      </c>
      <c r="F1118" s="19" t="s">
        <v>1134</v>
      </c>
      <c r="G1118" s="19">
        <f>G1119+G1121</f>
        <v>1415300</v>
      </c>
      <c r="H1118" s="20">
        <f>H1119+H1121</f>
        <v>1416</v>
      </c>
      <c r="I1118" s="20" t="s">
        <v>1135</v>
      </c>
      <c r="J1118" s="20">
        <f>J1119+J1121</f>
        <v>280735.99</v>
      </c>
      <c r="K1118" s="20">
        <f>K1119+K1121</f>
        <v>280</v>
      </c>
      <c r="L1118" s="17">
        <f t="shared" si="177"/>
        <v>19.774011299435028</v>
      </c>
    </row>
    <row r="1119" spans="1:12" ht="56.25" customHeight="1">
      <c r="A1119" s="18" t="s">
        <v>1136</v>
      </c>
      <c r="B1119" s="12" t="s">
        <v>1124</v>
      </c>
      <c r="C1119" s="12" t="s">
        <v>62</v>
      </c>
      <c r="D1119" s="12" t="s">
        <v>1137</v>
      </c>
      <c r="E1119" s="12" t="s">
        <v>1601</v>
      </c>
      <c r="F1119" s="19" t="s">
        <v>1138</v>
      </c>
      <c r="G1119" s="19">
        <f>G1120</f>
        <v>486500</v>
      </c>
      <c r="H1119" s="20">
        <f>H1120</f>
        <v>487</v>
      </c>
      <c r="I1119" s="20" t="s">
        <v>1139</v>
      </c>
      <c r="J1119" s="20">
        <f>J1120</f>
        <v>270361.48</v>
      </c>
      <c r="K1119" s="20">
        <f>K1120</f>
        <v>270</v>
      </c>
      <c r="L1119" s="17">
        <f t="shared" si="177"/>
        <v>55.441478439425055</v>
      </c>
    </row>
    <row r="1120" spans="1:12" ht="56.25" customHeight="1">
      <c r="A1120" s="18" t="s">
        <v>6</v>
      </c>
      <c r="B1120" s="12" t="s">
        <v>1124</v>
      </c>
      <c r="C1120" s="12" t="s">
        <v>62</v>
      </c>
      <c r="D1120" s="12" t="s">
        <v>1137</v>
      </c>
      <c r="E1120" s="12" t="s">
        <v>7</v>
      </c>
      <c r="F1120" s="21">
        <v>486500</v>
      </c>
      <c r="G1120" s="21">
        <f>F1120</f>
        <v>486500</v>
      </c>
      <c r="H1120" s="22">
        <f>ROUND(G1120/1000,0)</f>
        <v>487</v>
      </c>
      <c r="I1120" s="22">
        <v>270361.48</v>
      </c>
      <c r="J1120" s="22">
        <f>I1120</f>
        <v>270361.48</v>
      </c>
      <c r="K1120" s="22">
        <f>ROUND(J1120/1000,0)</f>
        <v>270</v>
      </c>
      <c r="L1120" s="17">
        <f t="shared" si="177"/>
        <v>55.441478439425055</v>
      </c>
    </row>
    <row r="1121" spans="1:12" ht="42" customHeight="1">
      <c r="A1121" s="18" t="s">
        <v>1140</v>
      </c>
      <c r="B1121" s="12" t="s">
        <v>1124</v>
      </c>
      <c r="C1121" s="12" t="s">
        <v>62</v>
      </c>
      <c r="D1121" s="12" t="s">
        <v>1141</v>
      </c>
      <c r="E1121" s="12" t="s">
        <v>1601</v>
      </c>
      <c r="F1121" s="19" t="s">
        <v>836</v>
      </c>
      <c r="G1121" s="19">
        <f>G1122</f>
        <v>928800</v>
      </c>
      <c r="H1121" s="20">
        <f>H1122</f>
        <v>929</v>
      </c>
      <c r="I1121" s="20" t="s">
        <v>1142</v>
      </c>
      <c r="J1121" s="20">
        <f>J1122</f>
        <v>10374.51</v>
      </c>
      <c r="K1121" s="20">
        <f>K1122</f>
        <v>10</v>
      </c>
      <c r="L1121" s="17">
        <f t="shared" si="177"/>
        <v>1.0764262648008611</v>
      </c>
    </row>
    <row r="1122" spans="1:12" ht="56.25" customHeight="1">
      <c r="A1122" s="18" t="s">
        <v>6</v>
      </c>
      <c r="B1122" s="12" t="s">
        <v>1124</v>
      </c>
      <c r="C1122" s="12" t="s">
        <v>62</v>
      </c>
      <c r="D1122" s="12" t="s">
        <v>1141</v>
      </c>
      <c r="E1122" s="12" t="s">
        <v>7</v>
      </c>
      <c r="F1122" s="21">
        <v>928800</v>
      </c>
      <c r="G1122" s="21">
        <f>F1122</f>
        <v>928800</v>
      </c>
      <c r="H1122" s="22">
        <f>ROUND(G1122/1000,0)</f>
        <v>929</v>
      </c>
      <c r="I1122" s="22">
        <v>10374.51</v>
      </c>
      <c r="J1122" s="22">
        <f>I1122</f>
        <v>10374.51</v>
      </c>
      <c r="K1122" s="22">
        <f>ROUND(J1122/1000,0)</f>
        <v>10</v>
      </c>
      <c r="L1122" s="17">
        <f t="shared" si="177"/>
        <v>1.0764262648008611</v>
      </c>
    </row>
    <row r="1123" spans="1:12" ht="56.25" customHeight="1">
      <c r="A1123" s="13" t="s">
        <v>1143</v>
      </c>
      <c r="B1123" s="14" t="s">
        <v>1144</v>
      </c>
      <c r="C1123" s="14" t="s">
        <v>1601</v>
      </c>
      <c r="D1123" s="14" t="s">
        <v>1601</v>
      </c>
      <c r="E1123" s="14" t="s">
        <v>1601</v>
      </c>
      <c r="F1123" s="15" t="s">
        <v>1145</v>
      </c>
      <c r="G1123" s="15">
        <f>G1124+G1129+G1152+G1157+G1167</f>
        <v>2800103000</v>
      </c>
      <c r="H1123" s="16">
        <f>H1124+H1129+H1152+H1157+H1167</f>
        <v>2800104</v>
      </c>
      <c r="I1123" s="16" t="s">
        <v>1146</v>
      </c>
      <c r="J1123" s="16">
        <f>J1124+J1129+J1152+J1157+J1167</f>
        <v>2738710480.0799994</v>
      </c>
      <c r="K1123" s="16">
        <f>K1124+K1129+K1152+K1157+K1167</f>
        <v>2738709</v>
      </c>
      <c r="L1123" s="24">
        <f t="shared" si="177"/>
        <v>97.80740286789347</v>
      </c>
    </row>
    <row r="1124" spans="1:12" ht="28.5" customHeight="1">
      <c r="A1124" s="18" t="s">
        <v>1643</v>
      </c>
      <c r="B1124" s="12" t="s">
        <v>1144</v>
      </c>
      <c r="C1124" s="12" t="s">
        <v>1644</v>
      </c>
      <c r="D1124" s="12" t="s">
        <v>1601</v>
      </c>
      <c r="E1124" s="12" t="s">
        <v>1601</v>
      </c>
      <c r="F1124" s="19" t="s">
        <v>1147</v>
      </c>
      <c r="G1124" s="19">
        <f aca="true" t="shared" si="182" ref="G1124:H1127">G1125</f>
        <v>3889400</v>
      </c>
      <c r="H1124" s="20">
        <f t="shared" si="182"/>
        <v>3889</v>
      </c>
      <c r="I1124" s="20" t="s">
        <v>1148</v>
      </c>
      <c r="J1124" s="20">
        <f aca="true" t="shared" si="183" ref="J1124:K1127">J1125</f>
        <v>3888176.95</v>
      </c>
      <c r="K1124" s="20">
        <f t="shared" si="183"/>
        <v>3888</v>
      </c>
      <c r="L1124" s="17">
        <f t="shared" si="177"/>
        <v>99.97428644895861</v>
      </c>
    </row>
    <row r="1125" spans="1:12" ht="56.25" customHeight="1">
      <c r="A1125" s="18" t="s">
        <v>1647</v>
      </c>
      <c r="B1125" s="12" t="s">
        <v>1144</v>
      </c>
      <c r="C1125" s="12" t="s">
        <v>1644</v>
      </c>
      <c r="D1125" s="12" t="s">
        <v>1648</v>
      </c>
      <c r="E1125" s="12" t="s">
        <v>1601</v>
      </c>
      <c r="F1125" s="19" t="s">
        <v>1147</v>
      </c>
      <c r="G1125" s="19">
        <f t="shared" si="182"/>
        <v>3889400</v>
      </c>
      <c r="H1125" s="20">
        <f t="shared" si="182"/>
        <v>3889</v>
      </c>
      <c r="I1125" s="20" t="s">
        <v>1148</v>
      </c>
      <c r="J1125" s="20">
        <f t="shared" si="183"/>
        <v>3888176.95</v>
      </c>
      <c r="K1125" s="20">
        <f t="shared" si="183"/>
        <v>3888</v>
      </c>
      <c r="L1125" s="17">
        <f t="shared" si="177"/>
        <v>99.97428644895861</v>
      </c>
    </row>
    <row r="1126" spans="1:12" ht="96.75" customHeight="1">
      <c r="A1126" s="18" t="s">
        <v>1650</v>
      </c>
      <c r="B1126" s="12" t="s">
        <v>1144</v>
      </c>
      <c r="C1126" s="12" t="s">
        <v>1644</v>
      </c>
      <c r="D1126" s="12" t="s">
        <v>1651</v>
      </c>
      <c r="E1126" s="12" t="s">
        <v>1601</v>
      </c>
      <c r="F1126" s="19" t="s">
        <v>1147</v>
      </c>
      <c r="G1126" s="19">
        <f t="shared" si="182"/>
        <v>3889400</v>
      </c>
      <c r="H1126" s="20">
        <f t="shared" si="182"/>
        <v>3889</v>
      </c>
      <c r="I1126" s="20" t="s">
        <v>1148</v>
      </c>
      <c r="J1126" s="20">
        <f t="shared" si="183"/>
        <v>3888176.95</v>
      </c>
      <c r="K1126" s="20">
        <f t="shared" si="183"/>
        <v>3888</v>
      </c>
      <c r="L1126" s="17">
        <f t="shared" si="177"/>
        <v>99.97428644895861</v>
      </c>
    </row>
    <row r="1127" spans="1:12" ht="42" customHeight="1">
      <c r="A1127" s="18" t="s">
        <v>1652</v>
      </c>
      <c r="B1127" s="12" t="s">
        <v>1144</v>
      </c>
      <c r="C1127" s="12" t="s">
        <v>1644</v>
      </c>
      <c r="D1127" s="12" t="s">
        <v>1653</v>
      </c>
      <c r="E1127" s="12" t="s">
        <v>1601</v>
      </c>
      <c r="F1127" s="19" t="s">
        <v>1147</v>
      </c>
      <c r="G1127" s="19">
        <f t="shared" si="182"/>
        <v>3889400</v>
      </c>
      <c r="H1127" s="20">
        <f t="shared" si="182"/>
        <v>3889</v>
      </c>
      <c r="I1127" s="20" t="s">
        <v>1148</v>
      </c>
      <c r="J1127" s="20">
        <f t="shared" si="183"/>
        <v>3888176.95</v>
      </c>
      <c r="K1127" s="20">
        <f t="shared" si="183"/>
        <v>3888</v>
      </c>
      <c r="L1127" s="17">
        <f t="shared" si="177"/>
        <v>99.97428644895861</v>
      </c>
    </row>
    <row r="1128" spans="1:12" ht="28.5" customHeight="1">
      <c r="A1128" s="18" t="s">
        <v>1641</v>
      </c>
      <c r="B1128" s="12" t="s">
        <v>1144</v>
      </c>
      <c r="C1128" s="12" t="s">
        <v>1644</v>
      </c>
      <c r="D1128" s="12" t="s">
        <v>1653</v>
      </c>
      <c r="E1128" s="12" t="s">
        <v>1642</v>
      </c>
      <c r="F1128" s="21">
        <v>3889400</v>
      </c>
      <c r="G1128" s="21">
        <f>F1128</f>
        <v>3889400</v>
      </c>
      <c r="H1128" s="22">
        <f>ROUND(G1128/1000,0)</f>
        <v>3889</v>
      </c>
      <c r="I1128" s="22">
        <v>3888176.95</v>
      </c>
      <c r="J1128" s="22">
        <f>I1128</f>
        <v>3888176.95</v>
      </c>
      <c r="K1128" s="22">
        <f>ROUND(J1128/1000,0)</f>
        <v>3888</v>
      </c>
      <c r="L1128" s="17">
        <f t="shared" si="177"/>
        <v>99.97428644895861</v>
      </c>
    </row>
    <row r="1129" spans="1:12" ht="28.5" customHeight="1">
      <c r="A1129" s="18" t="s">
        <v>422</v>
      </c>
      <c r="B1129" s="12" t="s">
        <v>1144</v>
      </c>
      <c r="C1129" s="12" t="s">
        <v>423</v>
      </c>
      <c r="D1129" s="12" t="s">
        <v>1601</v>
      </c>
      <c r="E1129" s="12" t="s">
        <v>1601</v>
      </c>
      <c r="F1129" s="19" t="s">
        <v>1149</v>
      </c>
      <c r="G1129" s="19">
        <f>G1130</f>
        <v>2709822800</v>
      </c>
      <c r="H1129" s="20">
        <f>H1130</f>
        <v>2709823</v>
      </c>
      <c r="I1129" s="20" t="s">
        <v>1150</v>
      </c>
      <c r="J1129" s="20">
        <f>J1130</f>
        <v>2662022932</v>
      </c>
      <c r="K1129" s="20">
        <f>K1130</f>
        <v>2662022</v>
      </c>
      <c r="L1129" s="17">
        <f t="shared" si="177"/>
        <v>98.23601024863986</v>
      </c>
    </row>
    <row r="1130" spans="1:12" ht="56.25" customHeight="1">
      <c r="A1130" s="18" t="s">
        <v>426</v>
      </c>
      <c r="B1130" s="12" t="s">
        <v>1144</v>
      </c>
      <c r="C1130" s="12" t="s">
        <v>423</v>
      </c>
      <c r="D1130" s="12" t="s">
        <v>427</v>
      </c>
      <c r="E1130" s="12" t="s">
        <v>1601</v>
      </c>
      <c r="F1130" s="19" t="s">
        <v>1149</v>
      </c>
      <c r="G1130" s="19">
        <f>G1131</f>
        <v>2709822800</v>
      </c>
      <c r="H1130" s="20">
        <f>H1131</f>
        <v>2709823</v>
      </c>
      <c r="I1130" s="20" t="s">
        <v>1150</v>
      </c>
      <c r="J1130" s="20">
        <f>J1131</f>
        <v>2662022932</v>
      </c>
      <c r="K1130" s="20">
        <f>K1131</f>
        <v>2662022</v>
      </c>
      <c r="L1130" s="17">
        <f t="shared" si="177"/>
        <v>98.23601024863986</v>
      </c>
    </row>
    <row r="1131" spans="1:12" ht="83.25" customHeight="1">
      <c r="A1131" s="18" t="s">
        <v>428</v>
      </c>
      <c r="B1131" s="12" t="s">
        <v>1144</v>
      </c>
      <c r="C1131" s="12" t="s">
        <v>423</v>
      </c>
      <c r="D1131" s="12" t="s">
        <v>429</v>
      </c>
      <c r="E1131" s="12" t="s">
        <v>1601</v>
      </c>
      <c r="F1131" s="19" t="s">
        <v>1149</v>
      </c>
      <c r="G1131" s="19">
        <f>G1132+G1136+G1138+G1140+G1142+G1144+G1146+G1150</f>
        <v>2709822800</v>
      </c>
      <c r="H1131" s="20">
        <f>H1132+H1136+H1138+H1140+H1142+H1144+H1146+H1150</f>
        <v>2709823</v>
      </c>
      <c r="I1131" s="20" t="s">
        <v>1150</v>
      </c>
      <c r="J1131" s="20">
        <f>J1132+J1136+J1138+J1140+J1142+J1144+J1146+J1150</f>
        <v>2662022932</v>
      </c>
      <c r="K1131" s="20">
        <f>K1132+K1136+K1138+K1140+K1142+K1144+K1146+K1150</f>
        <v>2662022</v>
      </c>
      <c r="L1131" s="17">
        <f t="shared" si="177"/>
        <v>98.23601024863986</v>
      </c>
    </row>
    <row r="1132" spans="1:12" ht="42" customHeight="1">
      <c r="A1132" s="18" t="s">
        <v>4</v>
      </c>
      <c r="B1132" s="12" t="s">
        <v>1144</v>
      </c>
      <c r="C1132" s="12" t="s">
        <v>423</v>
      </c>
      <c r="D1132" s="12" t="s">
        <v>1131</v>
      </c>
      <c r="E1132" s="12" t="s">
        <v>1601</v>
      </c>
      <c r="F1132" s="19" t="s">
        <v>1151</v>
      </c>
      <c r="G1132" s="19">
        <f>G1133+G1134+G1135</f>
        <v>37370000</v>
      </c>
      <c r="H1132" s="20">
        <f>H1133+H1134+H1135</f>
        <v>37370</v>
      </c>
      <c r="I1132" s="20" t="s">
        <v>1152</v>
      </c>
      <c r="J1132" s="20">
        <f>J1133+J1134+J1135</f>
        <v>37179147.699999996</v>
      </c>
      <c r="K1132" s="20">
        <f>K1133+K1134+K1135</f>
        <v>37178</v>
      </c>
      <c r="L1132" s="17">
        <f t="shared" si="177"/>
        <v>99.48621889215948</v>
      </c>
    </row>
    <row r="1133" spans="1:12" ht="124.5" customHeight="1">
      <c r="A1133" s="18" t="s">
        <v>1620</v>
      </c>
      <c r="B1133" s="12" t="s">
        <v>1144</v>
      </c>
      <c r="C1133" s="12" t="s">
        <v>423</v>
      </c>
      <c r="D1133" s="12" t="s">
        <v>1131</v>
      </c>
      <c r="E1133" s="12" t="s">
        <v>1621</v>
      </c>
      <c r="F1133" s="21">
        <v>33179000</v>
      </c>
      <c r="G1133" s="21">
        <f>F1133</f>
        <v>33179000</v>
      </c>
      <c r="H1133" s="22">
        <f>ROUND(G1133/1000,0)</f>
        <v>33179</v>
      </c>
      <c r="I1133" s="22">
        <v>33178457.08</v>
      </c>
      <c r="J1133" s="22">
        <f>I1133</f>
        <v>33178457.08</v>
      </c>
      <c r="K1133" s="22">
        <f>ROUND(J1133/1000,0)</f>
        <v>33178</v>
      </c>
      <c r="L1133" s="17">
        <f t="shared" si="177"/>
        <v>99.99698604539016</v>
      </c>
    </row>
    <row r="1134" spans="1:12" ht="56.25" customHeight="1">
      <c r="A1134" s="18" t="s">
        <v>1635</v>
      </c>
      <c r="B1134" s="12" t="s">
        <v>1144</v>
      </c>
      <c r="C1134" s="12" t="s">
        <v>423</v>
      </c>
      <c r="D1134" s="12" t="s">
        <v>1131</v>
      </c>
      <c r="E1134" s="12" t="s">
        <v>1636</v>
      </c>
      <c r="F1134" s="21">
        <v>3934200</v>
      </c>
      <c r="G1134" s="21">
        <f>F1134</f>
        <v>3934200</v>
      </c>
      <c r="H1134" s="22">
        <f>ROUND(G1134/1000,0)</f>
        <v>3934</v>
      </c>
      <c r="I1134" s="22">
        <v>3746395.65</v>
      </c>
      <c r="J1134" s="22">
        <f>I1134</f>
        <v>3746395.65</v>
      </c>
      <c r="K1134" s="22">
        <f>ROUND(J1134/1000,0)</f>
        <v>3746</v>
      </c>
      <c r="L1134" s="17">
        <f t="shared" si="177"/>
        <v>95.22114895780376</v>
      </c>
    </row>
    <row r="1135" spans="1:12" ht="15" customHeight="1">
      <c r="A1135" s="18" t="s">
        <v>1641</v>
      </c>
      <c r="B1135" s="12" t="s">
        <v>1144</v>
      </c>
      <c r="C1135" s="12" t="s">
        <v>423</v>
      </c>
      <c r="D1135" s="12" t="s">
        <v>1131</v>
      </c>
      <c r="E1135" s="12" t="s">
        <v>1642</v>
      </c>
      <c r="F1135" s="21">
        <v>256800</v>
      </c>
      <c r="G1135" s="21">
        <f>F1135</f>
        <v>256800</v>
      </c>
      <c r="H1135" s="22">
        <f>ROUND(G1135/1000,0)</f>
        <v>257</v>
      </c>
      <c r="I1135" s="22">
        <v>254294.97</v>
      </c>
      <c r="J1135" s="22">
        <f>I1135</f>
        <v>254294.97</v>
      </c>
      <c r="K1135" s="22">
        <f>ROUND(J1135/1000,0)</f>
        <v>254</v>
      </c>
      <c r="L1135" s="17">
        <f t="shared" si="177"/>
        <v>98.83268482490273</v>
      </c>
    </row>
    <row r="1136" spans="1:12" ht="28.5" customHeight="1">
      <c r="A1136" s="18" t="s">
        <v>1153</v>
      </c>
      <c r="B1136" s="12" t="s">
        <v>1144</v>
      </c>
      <c r="C1136" s="12" t="s">
        <v>423</v>
      </c>
      <c r="D1136" s="12" t="s">
        <v>1154</v>
      </c>
      <c r="E1136" s="12" t="s">
        <v>1601</v>
      </c>
      <c r="F1136" s="19" t="s">
        <v>1155</v>
      </c>
      <c r="G1136" s="19">
        <f>G1137</f>
        <v>1000000000</v>
      </c>
      <c r="H1136" s="20">
        <f>H1137</f>
        <v>1000000</v>
      </c>
      <c r="I1136" s="20" t="s">
        <v>1155</v>
      </c>
      <c r="J1136" s="20">
        <f>J1137</f>
        <v>1000000000</v>
      </c>
      <c r="K1136" s="20">
        <f>K1137</f>
        <v>1000000</v>
      </c>
      <c r="L1136" s="17">
        <f t="shared" si="177"/>
        <v>100</v>
      </c>
    </row>
    <row r="1137" spans="1:12" ht="56.25" customHeight="1">
      <c r="A1137" s="18" t="s">
        <v>1635</v>
      </c>
      <c r="B1137" s="12" t="s">
        <v>1144</v>
      </c>
      <c r="C1137" s="12" t="s">
        <v>423</v>
      </c>
      <c r="D1137" s="12" t="s">
        <v>1154</v>
      </c>
      <c r="E1137" s="12" t="s">
        <v>1636</v>
      </c>
      <c r="F1137" s="21">
        <v>1000000000</v>
      </c>
      <c r="G1137" s="21">
        <f>F1137</f>
        <v>1000000000</v>
      </c>
      <c r="H1137" s="22">
        <f>ROUND(G1137/1000,0)</f>
        <v>1000000</v>
      </c>
      <c r="I1137" s="22">
        <v>1000000000</v>
      </c>
      <c r="J1137" s="22">
        <f>I1137</f>
        <v>1000000000</v>
      </c>
      <c r="K1137" s="22">
        <f>ROUND(J1137/1000,0)</f>
        <v>1000000</v>
      </c>
      <c r="L1137" s="17">
        <f t="shared" si="177"/>
        <v>100</v>
      </c>
    </row>
    <row r="1138" spans="1:12" ht="96.75" customHeight="1">
      <c r="A1138" s="18" t="s">
        <v>430</v>
      </c>
      <c r="B1138" s="12" t="s">
        <v>1144</v>
      </c>
      <c r="C1138" s="12" t="s">
        <v>423</v>
      </c>
      <c r="D1138" s="12" t="s">
        <v>431</v>
      </c>
      <c r="E1138" s="12" t="s">
        <v>1601</v>
      </c>
      <c r="F1138" s="19" t="s">
        <v>479</v>
      </c>
      <c r="G1138" s="19">
        <f>G1139</f>
        <v>100000</v>
      </c>
      <c r="H1138" s="20">
        <f>H1139</f>
        <v>100</v>
      </c>
      <c r="I1138" s="20" t="s">
        <v>1689</v>
      </c>
      <c r="J1138" s="20">
        <f>J1139</f>
        <v>0</v>
      </c>
      <c r="K1138" s="20">
        <f>K1139</f>
        <v>0</v>
      </c>
      <c r="L1138" s="17">
        <f t="shared" si="177"/>
        <v>0</v>
      </c>
    </row>
    <row r="1139" spans="1:12" ht="15" customHeight="1">
      <c r="A1139" s="18" t="s">
        <v>1641</v>
      </c>
      <c r="B1139" s="12" t="s">
        <v>1144</v>
      </c>
      <c r="C1139" s="12" t="s">
        <v>423</v>
      </c>
      <c r="D1139" s="12" t="s">
        <v>431</v>
      </c>
      <c r="E1139" s="12" t="s">
        <v>1642</v>
      </c>
      <c r="F1139" s="21">
        <v>100000</v>
      </c>
      <c r="G1139" s="21">
        <f>F1139</f>
        <v>100000</v>
      </c>
      <c r="H1139" s="22">
        <f>ROUND(G1139/1000,0)</f>
        <v>100</v>
      </c>
      <c r="I1139" s="22">
        <v>0</v>
      </c>
      <c r="J1139" s="22">
        <f>I1139</f>
        <v>0</v>
      </c>
      <c r="K1139" s="22">
        <f>ROUND(J1139/1000,0)</f>
        <v>0</v>
      </c>
      <c r="L1139" s="17">
        <f t="shared" si="177"/>
        <v>0</v>
      </c>
    </row>
    <row r="1140" spans="1:12" ht="138" customHeight="1">
      <c r="A1140" s="18" t="s">
        <v>1156</v>
      </c>
      <c r="B1140" s="12" t="s">
        <v>1144</v>
      </c>
      <c r="C1140" s="12" t="s">
        <v>423</v>
      </c>
      <c r="D1140" s="12" t="s">
        <v>1157</v>
      </c>
      <c r="E1140" s="12" t="s">
        <v>1601</v>
      </c>
      <c r="F1140" s="19" t="s">
        <v>1158</v>
      </c>
      <c r="G1140" s="19">
        <f>G1141</f>
        <v>591593300</v>
      </c>
      <c r="H1140" s="20">
        <f>H1141</f>
        <v>591593</v>
      </c>
      <c r="I1140" s="20" t="s">
        <v>1158</v>
      </c>
      <c r="J1140" s="20">
        <f>J1141</f>
        <v>591593300</v>
      </c>
      <c r="K1140" s="20">
        <f>K1141</f>
        <v>591593</v>
      </c>
      <c r="L1140" s="17">
        <f t="shared" si="177"/>
        <v>100</v>
      </c>
    </row>
    <row r="1141" spans="1:12" ht="56.25" customHeight="1">
      <c r="A1141" s="18" t="s">
        <v>1635</v>
      </c>
      <c r="B1141" s="12" t="s">
        <v>1144</v>
      </c>
      <c r="C1141" s="12" t="s">
        <v>423</v>
      </c>
      <c r="D1141" s="12" t="s">
        <v>1157</v>
      </c>
      <c r="E1141" s="12" t="s">
        <v>1636</v>
      </c>
      <c r="F1141" s="21">
        <v>591593300</v>
      </c>
      <c r="G1141" s="21">
        <f>F1141</f>
        <v>591593300</v>
      </c>
      <c r="H1141" s="22">
        <f>ROUND(G1141/1000,0)</f>
        <v>591593</v>
      </c>
      <c r="I1141" s="22">
        <v>591593300</v>
      </c>
      <c r="J1141" s="22">
        <f>I1141</f>
        <v>591593300</v>
      </c>
      <c r="K1141" s="22">
        <f>ROUND(J1141/1000,0)</f>
        <v>591593</v>
      </c>
      <c r="L1141" s="17">
        <f t="shared" si="177"/>
        <v>100</v>
      </c>
    </row>
    <row r="1142" spans="1:12" ht="42" customHeight="1">
      <c r="A1142" s="18" t="s">
        <v>562</v>
      </c>
      <c r="B1142" s="12" t="s">
        <v>1144</v>
      </c>
      <c r="C1142" s="12" t="s">
        <v>423</v>
      </c>
      <c r="D1142" s="12" t="s">
        <v>563</v>
      </c>
      <c r="E1142" s="12" t="s">
        <v>1601</v>
      </c>
      <c r="F1142" s="19" t="s">
        <v>1159</v>
      </c>
      <c r="G1142" s="19">
        <f>G1143</f>
        <v>3400</v>
      </c>
      <c r="H1142" s="20">
        <f>H1143</f>
        <v>3</v>
      </c>
      <c r="I1142" s="20" t="s">
        <v>1160</v>
      </c>
      <c r="J1142" s="20">
        <f>J1143</f>
        <v>2365</v>
      </c>
      <c r="K1142" s="20">
        <f>K1143</f>
        <v>2</v>
      </c>
      <c r="L1142" s="17">
        <f t="shared" si="177"/>
        <v>66.66666666666666</v>
      </c>
    </row>
    <row r="1143" spans="1:12" ht="56.25" customHeight="1">
      <c r="A1143" s="18" t="s">
        <v>1635</v>
      </c>
      <c r="B1143" s="12" t="s">
        <v>1144</v>
      </c>
      <c r="C1143" s="12" t="s">
        <v>423</v>
      </c>
      <c r="D1143" s="12" t="s">
        <v>563</v>
      </c>
      <c r="E1143" s="12" t="s">
        <v>1636</v>
      </c>
      <c r="F1143" s="21">
        <v>3400</v>
      </c>
      <c r="G1143" s="21">
        <f>F1143</f>
        <v>3400</v>
      </c>
      <c r="H1143" s="22">
        <f>ROUND(G1143/1000,0)</f>
        <v>3</v>
      </c>
      <c r="I1143" s="22">
        <v>2365</v>
      </c>
      <c r="J1143" s="22">
        <f>I1143</f>
        <v>2365</v>
      </c>
      <c r="K1143" s="22">
        <f>ROUND(J1143/1000,0)</f>
        <v>2</v>
      </c>
      <c r="L1143" s="17">
        <f t="shared" si="177"/>
        <v>66.66666666666666</v>
      </c>
    </row>
    <row r="1144" spans="1:12" ht="15" customHeight="1">
      <c r="A1144" s="18" t="s">
        <v>1161</v>
      </c>
      <c r="B1144" s="12" t="s">
        <v>1144</v>
      </c>
      <c r="C1144" s="12" t="s">
        <v>423</v>
      </c>
      <c r="D1144" s="12" t="s">
        <v>1162</v>
      </c>
      <c r="E1144" s="12" t="s">
        <v>1601</v>
      </c>
      <c r="F1144" s="19" t="s">
        <v>1163</v>
      </c>
      <c r="G1144" s="19">
        <f>G1145</f>
        <v>360000</v>
      </c>
      <c r="H1144" s="20">
        <f>H1145</f>
        <v>360</v>
      </c>
      <c r="I1144" s="20" t="s">
        <v>1164</v>
      </c>
      <c r="J1144" s="20">
        <f>J1145</f>
        <v>336566.68</v>
      </c>
      <c r="K1144" s="20">
        <f>K1145</f>
        <v>337</v>
      </c>
      <c r="L1144" s="17">
        <f t="shared" si="177"/>
        <v>93.61111111111111</v>
      </c>
    </row>
    <row r="1145" spans="1:12" ht="15" customHeight="1">
      <c r="A1145" s="18" t="s">
        <v>1641</v>
      </c>
      <c r="B1145" s="12" t="s">
        <v>1144</v>
      </c>
      <c r="C1145" s="12" t="s">
        <v>423</v>
      </c>
      <c r="D1145" s="12" t="s">
        <v>1162</v>
      </c>
      <c r="E1145" s="12" t="s">
        <v>1642</v>
      </c>
      <c r="F1145" s="21">
        <v>360000</v>
      </c>
      <c r="G1145" s="21">
        <f>F1145</f>
        <v>360000</v>
      </c>
      <c r="H1145" s="22">
        <f>ROUND(G1145/1000,0)</f>
        <v>360</v>
      </c>
      <c r="I1145" s="22">
        <v>336566.68</v>
      </c>
      <c r="J1145" s="22">
        <f>I1145</f>
        <v>336566.68</v>
      </c>
      <c r="K1145" s="22">
        <f>ROUND(J1145/1000,0)</f>
        <v>337</v>
      </c>
      <c r="L1145" s="17">
        <f t="shared" si="177"/>
        <v>93.61111111111111</v>
      </c>
    </row>
    <row r="1146" spans="1:12" ht="83.25" customHeight="1">
      <c r="A1146" s="18" t="s">
        <v>436</v>
      </c>
      <c r="B1146" s="12" t="s">
        <v>1144</v>
      </c>
      <c r="C1146" s="12" t="s">
        <v>423</v>
      </c>
      <c r="D1146" s="12" t="s">
        <v>437</v>
      </c>
      <c r="E1146" s="12" t="s">
        <v>1601</v>
      </c>
      <c r="F1146" s="19" t="s">
        <v>1165</v>
      </c>
      <c r="G1146" s="19">
        <f>G1147+G1148+G1149</f>
        <v>1074420100</v>
      </c>
      <c r="H1146" s="20">
        <f>H1147+H1148+H1149</f>
        <v>1074421</v>
      </c>
      <c r="I1146" s="20" t="s">
        <v>1166</v>
      </c>
      <c r="J1146" s="20">
        <f>J1147+J1148+J1149</f>
        <v>1026935552.62</v>
      </c>
      <c r="K1146" s="20">
        <f>K1147+K1148+K1149</f>
        <v>1026936</v>
      </c>
      <c r="L1146" s="17">
        <f t="shared" si="177"/>
        <v>95.58041028609829</v>
      </c>
    </row>
    <row r="1147" spans="1:12" ht="56.25" customHeight="1">
      <c r="A1147" s="18" t="s">
        <v>1635</v>
      </c>
      <c r="B1147" s="12" t="s">
        <v>1144</v>
      </c>
      <c r="C1147" s="12" t="s">
        <v>423</v>
      </c>
      <c r="D1147" s="12" t="s">
        <v>437</v>
      </c>
      <c r="E1147" s="12" t="s">
        <v>1636</v>
      </c>
      <c r="F1147" s="21">
        <v>279765000</v>
      </c>
      <c r="G1147" s="21">
        <f>F1147</f>
        <v>279765000</v>
      </c>
      <c r="H1147" s="22">
        <f>ROUND(G1147/1000,0)</f>
        <v>279765</v>
      </c>
      <c r="I1147" s="22">
        <v>268210356.87</v>
      </c>
      <c r="J1147" s="22">
        <f>I1147</f>
        <v>268210356.87</v>
      </c>
      <c r="K1147" s="22">
        <f>ROUND(J1147/1000,0)+1</f>
        <v>268211</v>
      </c>
      <c r="L1147" s="17">
        <f t="shared" si="177"/>
        <v>95.87010526692045</v>
      </c>
    </row>
    <row r="1148" spans="1:12" ht="42" customHeight="1">
      <c r="A1148" s="18" t="s">
        <v>1117</v>
      </c>
      <c r="B1148" s="12" t="s">
        <v>1144</v>
      </c>
      <c r="C1148" s="12" t="s">
        <v>423</v>
      </c>
      <c r="D1148" s="12" t="s">
        <v>437</v>
      </c>
      <c r="E1148" s="12" t="s">
        <v>1118</v>
      </c>
      <c r="F1148" s="21">
        <v>457508500</v>
      </c>
      <c r="G1148" s="21">
        <f>F1148</f>
        <v>457508500</v>
      </c>
      <c r="H1148" s="22">
        <f>ROUND(G1148/1000,0)</f>
        <v>457509</v>
      </c>
      <c r="I1148" s="22">
        <v>422516168.76</v>
      </c>
      <c r="J1148" s="22">
        <f>I1148</f>
        <v>422516168.76</v>
      </c>
      <c r="K1148" s="22">
        <f>ROUND(J1148/1000,0)</f>
        <v>422516</v>
      </c>
      <c r="L1148" s="17">
        <f t="shared" si="177"/>
        <v>92.35140729471989</v>
      </c>
    </row>
    <row r="1149" spans="1:12" ht="28.5" customHeight="1">
      <c r="A1149" s="18" t="s">
        <v>1641</v>
      </c>
      <c r="B1149" s="12" t="s">
        <v>1144</v>
      </c>
      <c r="C1149" s="12" t="s">
        <v>423</v>
      </c>
      <c r="D1149" s="12" t="s">
        <v>437</v>
      </c>
      <c r="E1149" s="12" t="s">
        <v>1642</v>
      </c>
      <c r="F1149" s="21">
        <v>337146600</v>
      </c>
      <c r="G1149" s="21">
        <f>F1149</f>
        <v>337146600</v>
      </c>
      <c r="H1149" s="22">
        <f>ROUND(G1149/1000,0)</f>
        <v>337147</v>
      </c>
      <c r="I1149" s="22">
        <v>336209026.99</v>
      </c>
      <c r="J1149" s="22">
        <f>I1149</f>
        <v>336209026.99</v>
      </c>
      <c r="K1149" s="22">
        <f>ROUND(J1149/1000,0)</f>
        <v>336209</v>
      </c>
      <c r="L1149" s="17">
        <f t="shared" si="177"/>
        <v>99.72178307978419</v>
      </c>
    </row>
    <row r="1150" spans="1:12" ht="138" customHeight="1">
      <c r="A1150" s="18" t="s">
        <v>1167</v>
      </c>
      <c r="B1150" s="12" t="s">
        <v>1144</v>
      </c>
      <c r="C1150" s="12" t="s">
        <v>423</v>
      </c>
      <c r="D1150" s="12" t="s">
        <v>1168</v>
      </c>
      <c r="E1150" s="12" t="s">
        <v>1601</v>
      </c>
      <c r="F1150" s="19" t="s">
        <v>1169</v>
      </c>
      <c r="G1150" s="19">
        <f>G1151</f>
        <v>5976000</v>
      </c>
      <c r="H1150" s="20">
        <f>H1151</f>
        <v>5976</v>
      </c>
      <c r="I1150" s="20" t="s">
        <v>1169</v>
      </c>
      <c r="J1150" s="20">
        <f>J1151</f>
        <v>5976000</v>
      </c>
      <c r="K1150" s="20">
        <f>K1151</f>
        <v>5976</v>
      </c>
      <c r="L1150" s="17">
        <f t="shared" si="177"/>
        <v>100</v>
      </c>
    </row>
    <row r="1151" spans="1:12" ht="56.25" customHeight="1">
      <c r="A1151" s="18" t="s">
        <v>1635</v>
      </c>
      <c r="B1151" s="12" t="s">
        <v>1144</v>
      </c>
      <c r="C1151" s="12" t="s">
        <v>423</v>
      </c>
      <c r="D1151" s="12" t="s">
        <v>1168</v>
      </c>
      <c r="E1151" s="12" t="s">
        <v>1636</v>
      </c>
      <c r="F1151" s="21">
        <v>5976000</v>
      </c>
      <c r="G1151" s="21">
        <f>F1151</f>
        <v>5976000</v>
      </c>
      <c r="H1151" s="22">
        <f>ROUND(G1151/1000,0)</f>
        <v>5976</v>
      </c>
      <c r="I1151" s="22">
        <v>5976000</v>
      </c>
      <c r="J1151" s="22">
        <f>I1151</f>
        <v>5976000</v>
      </c>
      <c r="K1151" s="22">
        <f>ROUND(J1151/1000,0)</f>
        <v>5976</v>
      </c>
      <c r="L1151" s="17">
        <f t="shared" si="177"/>
        <v>100</v>
      </c>
    </row>
    <row r="1152" spans="1:12" ht="28.5" customHeight="1">
      <c r="A1152" s="18" t="s">
        <v>449</v>
      </c>
      <c r="B1152" s="12" t="s">
        <v>1144</v>
      </c>
      <c r="C1152" s="12" t="s">
        <v>450</v>
      </c>
      <c r="D1152" s="12" t="s">
        <v>1601</v>
      </c>
      <c r="E1152" s="12" t="s">
        <v>1601</v>
      </c>
      <c r="F1152" s="19" t="s">
        <v>1170</v>
      </c>
      <c r="G1152" s="19">
        <f aca="true" t="shared" si="184" ref="G1152:H1155">G1153</f>
        <v>58824000</v>
      </c>
      <c r="H1152" s="20">
        <f t="shared" si="184"/>
        <v>58824</v>
      </c>
      <c r="I1152" s="20" t="s">
        <v>1171</v>
      </c>
      <c r="J1152" s="20">
        <f aca="true" t="shared" si="185" ref="J1152:K1155">J1153</f>
        <v>48028224.33</v>
      </c>
      <c r="K1152" s="20">
        <f t="shared" si="185"/>
        <v>48028</v>
      </c>
      <c r="L1152" s="17">
        <f t="shared" si="177"/>
        <v>81.6469468244254</v>
      </c>
    </row>
    <row r="1153" spans="1:12" ht="56.25" customHeight="1">
      <c r="A1153" s="18" t="s">
        <v>426</v>
      </c>
      <c r="B1153" s="12" t="s">
        <v>1144</v>
      </c>
      <c r="C1153" s="12" t="s">
        <v>450</v>
      </c>
      <c r="D1153" s="12" t="s">
        <v>427</v>
      </c>
      <c r="E1153" s="12" t="s">
        <v>1601</v>
      </c>
      <c r="F1153" s="19" t="s">
        <v>1170</v>
      </c>
      <c r="G1153" s="19">
        <f t="shared" si="184"/>
        <v>58824000</v>
      </c>
      <c r="H1153" s="20">
        <f t="shared" si="184"/>
        <v>58824</v>
      </c>
      <c r="I1153" s="20" t="s">
        <v>1171</v>
      </c>
      <c r="J1153" s="20">
        <f t="shared" si="185"/>
        <v>48028224.33</v>
      </c>
      <c r="K1153" s="20">
        <f t="shared" si="185"/>
        <v>48028</v>
      </c>
      <c r="L1153" s="17">
        <f t="shared" si="177"/>
        <v>81.6469468244254</v>
      </c>
    </row>
    <row r="1154" spans="1:12" ht="83.25" customHeight="1">
      <c r="A1154" s="18" t="s">
        <v>428</v>
      </c>
      <c r="B1154" s="12" t="s">
        <v>1144</v>
      </c>
      <c r="C1154" s="12" t="s">
        <v>450</v>
      </c>
      <c r="D1154" s="12" t="s">
        <v>429</v>
      </c>
      <c r="E1154" s="12" t="s">
        <v>1601</v>
      </c>
      <c r="F1154" s="19" t="s">
        <v>1170</v>
      </c>
      <c r="G1154" s="19">
        <f t="shared" si="184"/>
        <v>58824000</v>
      </c>
      <c r="H1154" s="20">
        <f t="shared" si="184"/>
        <v>58824</v>
      </c>
      <c r="I1154" s="20" t="s">
        <v>1171</v>
      </c>
      <c r="J1154" s="20">
        <f t="shared" si="185"/>
        <v>48028224.33</v>
      </c>
      <c r="K1154" s="20">
        <f t="shared" si="185"/>
        <v>48028</v>
      </c>
      <c r="L1154" s="17">
        <f t="shared" si="177"/>
        <v>81.6469468244254</v>
      </c>
    </row>
    <row r="1155" spans="1:12" ht="56.25" customHeight="1">
      <c r="A1155" s="18" t="s">
        <v>1172</v>
      </c>
      <c r="B1155" s="12" t="s">
        <v>1144</v>
      </c>
      <c r="C1155" s="12" t="s">
        <v>450</v>
      </c>
      <c r="D1155" s="12" t="s">
        <v>1173</v>
      </c>
      <c r="E1155" s="12" t="s">
        <v>1601</v>
      </c>
      <c r="F1155" s="19" t="s">
        <v>1170</v>
      </c>
      <c r="G1155" s="19">
        <f t="shared" si="184"/>
        <v>58824000</v>
      </c>
      <c r="H1155" s="20">
        <f t="shared" si="184"/>
        <v>58824</v>
      </c>
      <c r="I1155" s="20" t="s">
        <v>1171</v>
      </c>
      <c r="J1155" s="20">
        <f t="shared" si="185"/>
        <v>48028224.33</v>
      </c>
      <c r="K1155" s="20">
        <f t="shared" si="185"/>
        <v>48028</v>
      </c>
      <c r="L1155" s="17">
        <f t="shared" si="177"/>
        <v>81.6469468244254</v>
      </c>
    </row>
    <row r="1156" spans="1:12" ht="56.25" customHeight="1">
      <c r="A1156" s="18" t="s">
        <v>1635</v>
      </c>
      <c r="B1156" s="12" t="s">
        <v>1144</v>
      </c>
      <c r="C1156" s="12" t="s">
        <v>450</v>
      </c>
      <c r="D1156" s="12" t="s">
        <v>1173</v>
      </c>
      <c r="E1156" s="12" t="s">
        <v>1636</v>
      </c>
      <c r="F1156" s="21">
        <v>58824000</v>
      </c>
      <c r="G1156" s="21">
        <f>F1156</f>
        <v>58824000</v>
      </c>
      <c r="H1156" s="22">
        <f>ROUND(G1156/1000,0)</f>
        <v>58824</v>
      </c>
      <c r="I1156" s="22">
        <v>48028224.33</v>
      </c>
      <c r="J1156" s="22">
        <f>I1156</f>
        <v>48028224.33</v>
      </c>
      <c r="K1156" s="22">
        <f>ROUND(J1156/1000,0)</f>
        <v>48028</v>
      </c>
      <c r="L1156" s="17">
        <f t="shared" si="177"/>
        <v>81.6469468244254</v>
      </c>
    </row>
    <row r="1157" spans="1:12" ht="28.5" customHeight="1">
      <c r="A1157" s="18" t="s">
        <v>77</v>
      </c>
      <c r="B1157" s="12" t="s">
        <v>1144</v>
      </c>
      <c r="C1157" s="12" t="s">
        <v>78</v>
      </c>
      <c r="D1157" s="12" t="s">
        <v>1601</v>
      </c>
      <c r="E1157" s="12" t="s">
        <v>1601</v>
      </c>
      <c r="F1157" s="19" t="s">
        <v>1174</v>
      </c>
      <c r="G1157" s="19">
        <f>G1158</f>
        <v>26245100</v>
      </c>
      <c r="H1157" s="20">
        <f>H1158</f>
        <v>26246</v>
      </c>
      <c r="I1157" s="20" t="s">
        <v>1175</v>
      </c>
      <c r="J1157" s="20">
        <f>J1158</f>
        <v>23956283.64</v>
      </c>
      <c r="K1157" s="20">
        <f>K1158</f>
        <v>23956</v>
      </c>
      <c r="L1157" s="17">
        <f t="shared" si="177"/>
        <v>91.27486093118952</v>
      </c>
    </row>
    <row r="1158" spans="1:12" ht="83.25" customHeight="1">
      <c r="A1158" s="18" t="s">
        <v>459</v>
      </c>
      <c r="B1158" s="12" t="s">
        <v>1144</v>
      </c>
      <c r="C1158" s="12" t="s">
        <v>78</v>
      </c>
      <c r="D1158" s="12" t="s">
        <v>460</v>
      </c>
      <c r="E1158" s="12" t="s">
        <v>1601</v>
      </c>
      <c r="F1158" s="19" t="s">
        <v>1174</v>
      </c>
      <c r="G1158" s="19">
        <f>G1159+G1162</f>
        <v>26245100</v>
      </c>
      <c r="H1158" s="20">
        <f>H1159+H1162</f>
        <v>26246</v>
      </c>
      <c r="I1158" s="20" t="s">
        <v>1175</v>
      </c>
      <c r="J1158" s="20">
        <f>J1159+J1162</f>
        <v>23956283.64</v>
      </c>
      <c r="K1158" s="20">
        <f>K1159+K1162</f>
        <v>23956</v>
      </c>
      <c r="L1158" s="17">
        <f aca="true" t="shared" si="186" ref="L1158:L1221">K1158/H1158*100</f>
        <v>91.27486093118952</v>
      </c>
    </row>
    <row r="1159" spans="1:12" ht="124.5" customHeight="1">
      <c r="A1159" s="18" t="s">
        <v>1176</v>
      </c>
      <c r="B1159" s="12" t="s">
        <v>1144</v>
      </c>
      <c r="C1159" s="12" t="s">
        <v>78</v>
      </c>
      <c r="D1159" s="12" t="s">
        <v>1177</v>
      </c>
      <c r="E1159" s="12" t="s">
        <v>1601</v>
      </c>
      <c r="F1159" s="19" t="s">
        <v>1178</v>
      </c>
      <c r="G1159" s="19">
        <f>G1160</f>
        <v>4105000</v>
      </c>
      <c r="H1159" s="20">
        <f>H1160</f>
        <v>4105</v>
      </c>
      <c r="I1159" s="20" t="s">
        <v>1179</v>
      </c>
      <c r="J1159" s="20">
        <f>J1160</f>
        <v>2550427.66</v>
      </c>
      <c r="K1159" s="20">
        <f>K1160</f>
        <v>2551</v>
      </c>
      <c r="L1159" s="17">
        <f t="shared" si="186"/>
        <v>62.14372716199756</v>
      </c>
    </row>
    <row r="1160" spans="1:12" ht="28.5" customHeight="1">
      <c r="A1160" s="18" t="s">
        <v>1656</v>
      </c>
      <c r="B1160" s="12" t="s">
        <v>1144</v>
      </c>
      <c r="C1160" s="12" t="s">
        <v>78</v>
      </c>
      <c r="D1160" s="12" t="s">
        <v>1180</v>
      </c>
      <c r="E1160" s="12" t="s">
        <v>1601</v>
      </c>
      <c r="F1160" s="19" t="s">
        <v>1178</v>
      </c>
      <c r="G1160" s="19">
        <f>G1161</f>
        <v>4105000</v>
      </c>
      <c r="H1160" s="20">
        <f>H1161</f>
        <v>4105</v>
      </c>
      <c r="I1160" s="20" t="s">
        <v>1179</v>
      </c>
      <c r="J1160" s="20">
        <f>J1161</f>
        <v>2550427.66</v>
      </c>
      <c r="K1160" s="20">
        <f>K1161</f>
        <v>2551</v>
      </c>
      <c r="L1160" s="17">
        <f t="shared" si="186"/>
        <v>62.14372716199756</v>
      </c>
    </row>
    <row r="1161" spans="1:12" ht="56.25" customHeight="1">
      <c r="A1161" s="18" t="s">
        <v>1635</v>
      </c>
      <c r="B1161" s="12" t="s">
        <v>1144</v>
      </c>
      <c r="C1161" s="12" t="s">
        <v>78</v>
      </c>
      <c r="D1161" s="12" t="s">
        <v>1180</v>
      </c>
      <c r="E1161" s="12" t="s">
        <v>1636</v>
      </c>
      <c r="F1161" s="21">
        <v>4105000</v>
      </c>
      <c r="G1161" s="21">
        <f>F1161</f>
        <v>4105000</v>
      </c>
      <c r="H1161" s="22">
        <f>ROUND(G1161/1000,0)</f>
        <v>4105</v>
      </c>
      <c r="I1161" s="22">
        <v>2550427.66</v>
      </c>
      <c r="J1161" s="22">
        <f>I1161</f>
        <v>2550427.66</v>
      </c>
      <c r="K1161" s="22">
        <f>ROUND(J1161/1000,0)+1</f>
        <v>2551</v>
      </c>
      <c r="L1161" s="17">
        <f t="shared" si="186"/>
        <v>62.14372716199756</v>
      </c>
    </row>
    <row r="1162" spans="1:12" ht="111" customHeight="1">
      <c r="A1162" s="18" t="s">
        <v>1181</v>
      </c>
      <c r="B1162" s="12" t="s">
        <v>1144</v>
      </c>
      <c r="C1162" s="12" t="s">
        <v>78</v>
      </c>
      <c r="D1162" s="12" t="s">
        <v>1182</v>
      </c>
      <c r="E1162" s="12" t="s">
        <v>1601</v>
      </c>
      <c r="F1162" s="19" t="s">
        <v>1183</v>
      </c>
      <c r="G1162" s="19">
        <f>G1163</f>
        <v>22140100</v>
      </c>
      <c r="H1162" s="20">
        <f>H1163</f>
        <v>22141</v>
      </c>
      <c r="I1162" s="20" t="s">
        <v>1184</v>
      </c>
      <c r="J1162" s="20">
        <f>J1163</f>
        <v>21405855.98</v>
      </c>
      <c r="K1162" s="20">
        <f>K1163</f>
        <v>21405</v>
      </c>
      <c r="L1162" s="17">
        <f t="shared" si="186"/>
        <v>96.67585023260015</v>
      </c>
    </row>
    <row r="1163" spans="1:12" ht="42" customHeight="1">
      <c r="A1163" s="18" t="s">
        <v>4</v>
      </c>
      <c r="B1163" s="12" t="s">
        <v>1144</v>
      </c>
      <c r="C1163" s="12" t="s">
        <v>78</v>
      </c>
      <c r="D1163" s="12" t="s">
        <v>1185</v>
      </c>
      <c r="E1163" s="12" t="s">
        <v>1601</v>
      </c>
      <c r="F1163" s="19" t="s">
        <v>1183</v>
      </c>
      <c r="G1163" s="19">
        <f>G1164+G1165+G1166</f>
        <v>22140100</v>
      </c>
      <c r="H1163" s="20">
        <f>H1164+H1165+H1166</f>
        <v>22141</v>
      </c>
      <c r="I1163" s="20" t="s">
        <v>1184</v>
      </c>
      <c r="J1163" s="20">
        <f>J1164+J1165+J1166</f>
        <v>21405855.98</v>
      </c>
      <c r="K1163" s="20">
        <f>K1164+K1165+K1166</f>
        <v>21405</v>
      </c>
      <c r="L1163" s="17">
        <f t="shared" si="186"/>
        <v>96.67585023260015</v>
      </c>
    </row>
    <row r="1164" spans="1:12" ht="124.5" customHeight="1">
      <c r="A1164" s="18" t="s">
        <v>1620</v>
      </c>
      <c r="B1164" s="12" t="s">
        <v>1144</v>
      </c>
      <c r="C1164" s="12" t="s">
        <v>78</v>
      </c>
      <c r="D1164" s="12" t="s">
        <v>1185</v>
      </c>
      <c r="E1164" s="12" t="s">
        <v>1621</v>
      </c>
      <c r="F1164" s="21">
        <v>14186000</v>
      </c>
      <c r="G1164" s="21">
        <f>F1164</f>
        <v>14186000</v>
      </c>
      <c r="H1164" s="22">
        <f>ROUND(G1164/1000,0)</f>
        <v>14186</v>
      </c>
      <c r="I1164" s="22">
        <v>14048360.92</v>
      </c>
      <c r="J1164" s="22">
        <f>I1164</f>
        <v>14048360.92</v>
      </c>
      <c r="K1164" s="22">
        <f>ROUND(J1164/1000,0)</f>
        <v>14048</v>
      </c>
      <c r="L1164" s="17">
        <f t="shared" si="186"/>
        <v>99.02720992527844</v>
      </c>
    </row>
    <row r="1165" spans="1:12" ht="56.25" customHeight="1">
      <c r="A1165" s="18" t="s">
        <v>1635</v>
      </c>
      <c r="B1165" s="12" t="s">
        <v>1144</v>
      </c>
      <c r="C1165" s="12" t="s">
        <v>78</v>
      </c>
      <c r="D1165" s="12" t="s">
        <v>1185</v>
      </c>
      <c r="E1165" s="12" t="s">
        <v>1636</v>
      </c>
      <c r="F1165" s="21">
        <v>2556500</v>
      </c>
      <c r="G1165" s="21">
        <f>F1165</f>
        <v>2556500</v>
      </c>
      <c r="H1165" s="22">
        <f>ROUND(G1165/1000,0)</f>
        <v>2557</v>
      </c>
      <c r="I1165" s="22">
        <v>2103454.1</v>
      </c>
      <c r="J1165" s="22">
        <f>I1165</f>
        <v>2103454.1</v>
      </c>
      <c r="K1165" s="22">
        <f>ROUND(J1165/1000,0)</f>
        <v>2103</v>
      </c>
      <c r="L1165" s="17">
        <f t="shared" si="186"/>
        <v>82.24481814626515</v>
      </c>
    </row>
    <row r="1166" spans="1:12" ht="28.5" customHeight="1">
      <c r="A1166" s="18" t="s">
        <v>1641</v>
      </c>
      <c r="B1166" s="12" t="s">
        <v>1144</v>
      </c>
      <c r="C1166" s="12" t="s">
        <v>78</v>
      </c>
      <c r="D1166" s="12" t="s">
        <v>1185</v>
      </c>
      <c r="E1166" s="12" t="s">
        <v>1642</v>
      </c>
      <c r="F1166" s="21">
        <v>5397600</v>
      </c>
      <c r="G1166" s="21">
        <f>F1166</f>
        <v>5397600</v>
      </c>
      <c r="H1166" s="22">
        <f>ROUND(G1166/1000,0)</f>
        <v>5398</v>
      </c>
      <c r="I1166" s="22">
        <v>5254040.96</v>
      </c>
      <c r="J1166" s="22">
        <f>I1166</f>
        <v>5254040.96</v>
      </c>
      <c r="K1166" s="22">
        <f>ROUND(J1166/1000,0)</f>
        <v>5254</v>
      </c>
      <c r="L1166" s="17">
        <f t="shared" si="186"/>
        <v>97.33234531307892</v>
      </c>
    </row>
    <row r="1167" spans="1:12" ht="28.5" customHeight="1">
      <c r="A1167" s="18" t="s">
        <v>61</v>
      </c>
      <c r="B1167" s="12" t="s">
        <v>1144</v>
      </c>
      <c r="C1167" s="12" t="s">
        <v>62</v>
      </c>
      <c r="D1167" s="12" t="s">
        <v>1601</v>
      </c>
      <c r="E1167" s="12" t="s">
        <v>1601</v>
      </c>
      <c r="F1167" s="19" t="s">
        <v>1186</v>
      </c>
      <c r="G1167" s="19">
        <f>G1168</f>
        <v>1321700</v>
      </c>
      <c r="H1167" s="20">
        <f>H1168</f>
        <v>1322</v>
      </c>
      <c r="I1167" s="20" t="s">
        <v>1187</v>
      </c>
      <c r="J1167" s="20">
        <f>J1168</f>
        <v>814863.1599999999</v>
      </c>
      <c r="K1167" s="20">
        <f>K1168</f>
        <v>815</v>
      </c>
      <c r="L1167" s="17">
        <f t="shared" si="186"/>
        <v>61.64901664145235</v>
      </c>
    </row>
    <row r="1168" spans="1:12" ht="56.25" customHeight="1">
      <c r="A1168" s="18" t="s">
        <v>426</v>
      </c>
      <c r="B1168" s="12" t="s">
        <v>1144</v>
      </c>
      <c r="C1168" s="12" t="s">
        <v>62</v>
      </c>
      <c r="D1168" s="12" t="s">
        <v>427</v>
      </c>
      <c r="E1168" s="12" t="s">
        <v>1601</v>
      </c>
      <c r="F1168" s="19" t="s">
        <v>1186</v>
      </c>
      <c r="G1168" s="19">
        <f>G1169</f>
        <v>1321700</v>
      </c>
      <c r="H1168" s="20">
        <f>H1169</f>
        <v>1322</v>
      </c>
      <c r="I1168" s="20" t="s">
        <v>1187</v>
      </c>
      <c r="J1168" s="20">
        <f>J1169</f>
        <v>814863.1599999999</v>
      </c>
      <c r="K1168" s="20">
        <f>K1169</f>
        <v>815</v>
      </c>
      <c r="L1168" s="17">
        <f t="shared" si="186"/>
        <v>61.64901664145235</v>
      </c>
    </row>
    <row r="1169" spans="1:12" ht="83.25" customHeight="1">
      <c r="A1169" s="18" t="s">
        <v>428</v>
      </c>
      <c r="B1169" s="12" t="s">
        <v>1144</v>
      </c>
      <c r="C1169" s="12" t="s">
        <v>62</v>
      </c>
      <c r="D1169" s="12" t="s">
        <v>429</v>
      </c>
      <c r="E1169" s="12" t="s">
        <v>1601</v>
      </c>
      <c r="F1169" s="19" t="s">
        <v>1186</v>
      </c>
      <c r="G1169" s="19">
        <f>G1170+G1172</f>
        <v>1321700</v>
      </c>
      <c r="H1169" s="20">
        <f>H1170+H1172</f>
        <v>1322</v>
      </c>
      <c r="I1169" s="20" t="s">
        <v>1187</v>
      </c>
      <c r="J1169" s="20">
        <f>J1170+J1172</f>
        <v>814863.1599999999</v>
      </c>
      <c r="K1169" s="20">
        <f>K1170+K1172</f>
        <v>815</v>
      </c>
      <c r="L1169" s="17">
        <f t="shared" si="186"/>
        <v>61.64901664145235</v>
      </c>
    </row>
    <row r="1170" spans="1:12" ht="56.25" customHeight="1">
      <c r="A1170" s="18" t="s">
        <v>1136</v>
      </c>
      <c r="B1170" s="12" t="s">
        <v>1144</v>
      </c>
      <c r="C1170" s="12" t="s">
        <v>62</v>
      </c>
      <c r="D1170" s="12" t="s">
        <v>1137</v>
      </c>
      <c r="E1170" s="12" t="s">
        <v>1601</v>
      </c>
      <c r="F1170" s="19" t="s">
        <v>1188</v>
      </c>
      <c r="G1170" s="19">
        <f>G1171</f>
        <v>332400</v>
      </c>
      <c r="H1170" s="20">
        <f>H1171</f>
        <v>333</v>
      </c>
      <c r="I1170" s="20" t="s">
        <v>1189</v>
      </c>
      <c r="J1170" s="20">
        <f>J1171</f>
        <v>267628.72</v>
      </c>
      <c r="K1170" s="20">
        <f>K1171</f>
        <v>268</v>
      </c>
      <c r="L1170" s="17">
        <f t="shared" si="186"/>
        <v>80.48048048048048</v>
      </c>
    </row>
    <row r="1171" spans="1:12" ht="56.25" customHeight="1">
      <c r="A1171" s="18" t="s">
        <v>1635</v>
      </c>
      <c r="B1171" s="12" t="s">
        <v>1144</v>
      </c>
      <c r="C1171" s="12" t="s">
        <v>62</v>
      </c>
      <c r="D1171" s="12" t="s">
        <v>1137</v>
      </c>
      <c r="E1171" s="12" t="s">
        <v>1636</v>
      </c>
      <c r="F1171" s="21">
        <v>332400</v>
      </c>
      <c r="G1171" s="21">
        <f>F1171</f>
        <v>332400</v>
      </c>
      <c r="H1171" s="22">
        <f>ROUND(G1171/1000,0)+1</f>
        <v>333</v>
      </c>
      <c r="I1171" s="22">
        <v>267628.72</v>
      </c>
      <c r="J1171" s="22">
        <f>I1171</f>
        <v>267628.72</v>
      </c>
      <c r="K1171" s="22">
        <f>ROUND(J1171/1000,0)</f>
        <v>268</v>
      </c>
      <c r="L1171" s="17">
        <f t="shared" si="186"/>
        <v>80.48048048048048</v>
      </c>
    </row>
    <row r="1172" spans="1:12" ht="42" customHeight="1">
      <c r="A1172" s="18" t="s">
        <v>1140</v>
      </c>
      <c r="B1172" s="12" t="s">
        <v>1144</v>
      </c>
      <c r="C1172" s="12" t="s">
        <v>62</v>
      </c>
      <c r="D1172" s="12" t="s">
        <v>1141</v>
      </c>
      <c r="E1172" s="12" t="s">
        <v>1601</v>
      </c>
      <c r="F1172" s="19" t="s">
        <v>1190</v>
      </c>
      <c r="G1172" s="19">
        <f>G1173</f>
        <v>989300</v>
      </c>
      <c r="H1172" s="20">
        <f>H1173</f>
        <v>989</v>
      </c>
      <c r="I1172" s="20" t="s">
        <v>1191</v>
      </c>
      <c r="J1172" s="20">
        <f>J1173</f>
        <v>547234.44</v>
      </c>
      <c r="K1172" s="20">
        <f>K1173</f>
        <v>547</v>
      </c>
      <c r="L1172" s="17">
        <f t="shared" si="186"/>
        <v>55.308392315470165</v>
      </c>
    </row>
    <row r="1173" spans="1:12" ht="56.25" customHeight="1">
      <c r="A1173" s="18" t="s">
        <v>1635</v>
      </c>
      <c r="B1173" s="12" t="s">
        <v>1144</v>
      </c>
      <c r="C1173" s="12" t="s">
        <v>62</v>
      </c>
      <c r="D1173" s="12" t="s">
        <v>1141</v>
      </c>
      <c r="E1173" s="12" t="s">
        <v>1636</v>
      </c>
      <c r="F1173" s="21">
        <v>989300</v>
      </c>
      <c r="G1173" s="21">
        <f>F1173</f>
        <v>989300</v>
      </c>
      <c r="H1173" s="22">
        <f>ROUND(G1173/1000,0)</f>
        <v>989</v>
      </c>
      <c r="I1173" s="22">
        <v>547234.44</v>
      </c>
      <c r="J1173" s="22">
        <f>I1173</f>
        <v>547234.44</v>
      </c>
      <c r="K1173" s="22">
        <f>ROUND(J1173/1000,0)</f>
        <v>547</v>
      </c>
      <c r="L1173" s="17">
        <f t="shared" si="186"/>
        <v>55.308392315470165</v>
      </c>
    </row>
    <row r="1174" spans="1:12" ht="56.25" customHeight="1">
      <c r="A1174" s="13" t="s">
        <v>1192</v>
      </c>
      <c r="B1174" s="14" t="s">
        <v>1193</v>
      </c>
      <c r="C1174" s="14" t="s">
        <v>1601</v>
      </c>
      <c r="D1174" s="14" t="s">
        <v>1601</v>
      </c>
      <c r="E1174" s="14" t="s">
        <v>1601</v>
      </c>
      <c r="F1174" s="15" t="s">
        <v>1194</v>
      </c>
      <c r="G1174" s="15">
        <f>G1175+G1184+G1189+G1196+G1209+G1222+G1240+G1250</f>
        <v>2611904480.99</v>
      </c>
      <c r="H1174" s="16">
        <f>H1175+H1184+H1189+H1196+H1209+H1222+H1240+H1250</f>
        <v>2611905</v>
      </c>
      <c r="I1174" s="16" t="s">
        <v>1195</v>
      </c>
      <c r="J1174" s="16">
        <f>J1175+J1184+J1189+J1196+J1209+J1222+J1240+J1250</f>
        <v>2600016529.7</v>
      </c>
      <c r="K1174" s="16">
        <f>K1175+K1184+K1189+K1196+K1209+K1222+K1240+K1250</f>
        <v>2600018</v>
      </c>
      <c r="L1174" s="24">
        <f t="shared" si="186"/>
        <v>99.54489156382029</v>
      </c>
    </row>
    <row r="1175" spans="1:12" ht="28.5" customHeight="1">
      <c r="A1175" s="18" t="s">
        <v>1643</v>
      </c>
      <c r="B1175" s="12" t="s">
        <v>1193</v>
      </c>
      <c r="C1175" s="12" t="s">
        <v>1644</v>
      </c>
      <c r="D1175" s="12" t="s">
        <v>1601</v>
      </c>
      <c r="E1175" s="12" t="s">
        <v>1601</v>
      </c>
      <c r="F1175" s="19" t="s">
        <v>1196</v>
      </c>
      <c r="G1175" s="19">
        <f>G1176+G1180</f>
        <v>21194000</v>
      </c>
      <c r="H1175" s="20">
        <f>H1176+H1180</f>
        <v>21194</v>
      </c>
      <c r="I1175" s="20" t="s">
        <v>1197</v>
      </c>
      <c r="J1175" s="20">
        <f>J1176+J1180</f>
        <v>20371648.17</v>
      </c>
      <c r="K1175" s="20">
        <f>K1176+K1180</f>
        <v>20372</v>
      </c>
      <c r="L1175" s="17">
        <f t="shared" si="186"/>
        <v>96.12154383316033</v>
      </c>
    </row>
    <row r="1176" spans="1:12" ht="56.25" customHeight="1">
      <c r="A1176" s="18" t="s">
        <v>1198</v>
      </c>
      <c r="B1176" s="12" t="s">
        <v>1193</v>
      </c>
      <c r="C1176" s="12" t="s">
        <v>1644</v>
      </c>
      <c r="D1176" s="12" t="s">
        <v>1199</v>
      </c>
      <c r="E1176" s="12" t="s">
        <v>1601</v>
      </c>
      <c r="F1176" s="19" t="s">
        <v>1200</v>
      </c>
      <c r="G1176" s="19">
        <f aca="true" t="shared" si="187" ref="G1176:H1178">G1177</f>
        <v>13421000</v>
      </c>
      <c r="H1176" s="20">
        <f t="shared" si="187"/>
        <v>13421</v>
      </c>
      <c r="I1176" s="20" t="s">
        <v>1201</v>
      </c>
      <c r="J1176" s="20">
        <f aca="true" t="shared" si="188" ref="J1176:K1178">J1177</f>
        <v>12598972.06</v>
      </c>
      <c r="K1176" s="20">
        <f t="shared" si="188"/>
        <v>12599</v>
      </c>
      <c r="L1176" s="17">
        <f t="shared" si="186"/>
        <v>93.87527009909843</v>
      </c>
    </row>
    <row r="1177" spans="1:12" ht="151.5" customHeight="1">
      <c r="A1177" s="18" t="s">
        <v>1202</v>
      </c>
      <c r="B1177" s="12" t="s">
        <v>1193</v>
      </c>
      <c r="C1177" s="12" t="s">
        <v>1644</v>
      </c>
      <c r="D1177" s="12" t="s">
        <v>1203</v>
      </c>
      <c r="E1177" s="12" t="s">
        <v>1601</v>
      </c>
      <c r="F1177" s="19" t="s">
        <v>1200</v>
      </c>
      <c r="G1177" s="19">
        <f t="shared" si="187"/>
        <v>13421000</v>
      </c>
      <c r="H1177" s="20">
        <f t="shared" si="187"/>
        <v>13421</v>
      </c>
      <c r="I1177" s="20" t="s">
        <v>1201</v>
      </c>
      <c r="J1177" s="20">
        <f t="shared" si="188"/>
        <v>12598972.06</v>
      </c>
      <c r="K1177" s="20">
        <f t="shared" si="188"/>
        <v>12599</v>
      </c>
      <c r="L1177" s="17">
        <f t="shared" si="186"/>
        <v>93.87527009909843</v>
      </c>
    </row>
    <row r="1178" spans="1:12" ht="28.5" customHeight="1">
      <c r="A1178" s="18" t="s">
        <v>1656</v>
      </c>
      <c r="B1178" s="12" t="s">
        <v>1193</v>
      </c>
      <c r="C1178" s="12" t="s">
        <v>1644</v>
      </c>
      <c r="D1178" s="12" t="s">
        <v>1204</v>
      </c>
      <c r="E1178" s="12" t="s">
        <v>1601</v>
      </c>
      <c r="F1178" s="19" t="s">
        <v>1200</v>
      </c>
      <c r="G1178" s="19">
        <f t="shared" si="187"/>
        <v>13421000</v>
      </c>
      <c r="H1178" s="20">
        <f t="shared" si="187"/>
        <v>13421</v>
      </c>
      <c r="I1178" s="20" t="s">
        <v>1201</v>
      </c>
      <c r="J1178" s="20">
        <f t="shared" si="188"/>
        <v>12598972.06</v>
      </c>
      <c r="K1178" s="20">
        <f t="shared" si="188"/>
        <v>12599</v>
      </c>
      <c r="L1178" s="17">
        <f t="shared" si="186"/>
        <v>93.87527009909843</v>
      </c>
    </row>
    <row r="1179" spans="1:12" ht="28.5" customHeight="1">
      <c r="A1179" s="18" t="s">
        <v>1641</v>
      </c>
      <c r="B1179" s="12" t="s">
        <v>1193</v>
      </c>
      <c r="C1179" s="12" t="s">
        <v>1644</v>
      </c>
      <c r="D1179" s="12" t="s">
        <v>1204</v>
      </c>
      <c r="E1179" s="12" t="s">
        <v>1642</v>
      </c>
      <c r="F1179" s="21">
        <v>13421000</v>
      </c>
      <c r="G1179" s="21">
        <f>F1179</f>
        <v>13421000</v>
      </c>
      <c r="H1179" s="22">
        <f>ROUND(G1179/1000,0)</f>
        <v>13421</v>
      </c>
      <c r="I1179" s="22">
        <v>12598972.06</v>
      </c>
      <c r="J1179" s="22">
        <f>I1179</f>
        <v>12598972.06</v>
      </c>
      <c r="K1179" s="22">
        <f>ROUND(J1179/1000,0)</f>
        <v>12599</v>
      </c>
      <c r="L1179" s="17">
        <f t="shared" si="186"/>
        <v>93.87527009909843</v>
      </c>
    </row>
    <row r="1180" spans="1:12" ht="56.25" customHeight="1">
      <c r="A1180" s="18" t="s">
        <v>1647</v>
      </c>
      <c r="B1180" s="12" t="s">
        <v>1193</v>
      </c>
      <c r="C1180" s="12" t="s">
        <v>1644</v>
      </c>
      <c r="D1180" s="12" t="s">
        <v>1648</v>
      </c>
      <c r="E1180" s="12" t="s">
        <v>1601</v>
      </c>
      <c r="F1180" s="19" t="s">
        <v>1205</v>
      </c>
      <c r="G1180" s="19">
        <f aca="true" t="shared" si="189" ref="G1180:H1182">G1181</f>
        <v>7773000</v>
      </c>
      <c r="H1180" s="20">
        <f t="shared" si="189"/>
        <v>7773</v>
      </c>
      <c r="I1180" s="20" t="s">
        <v>1206</v>
      </c>
      <c r="J1180" s="20">
        <f aca="true" t="shared" si="190" ref="J1180:K1182">J1181</f>
        <v>7772676.11</v>
      </c>
      <c r="K1180" s="20">
        <f t="shared" si="190"/>
        <v>7773</v>
      </c>
      <c r="L1180" s="17">
        <f t="shared" si="186"/>
        <v>100</v>
      </c>
    </row>
    <row r="1181" spans="1:12" ht="96.75" customHeight="1">
      <c r="A1181" s="18" t="s">
        <v>1650</v>
      </c>
      <c r="B1181" s="12" t="s">
        <v>1193</v>
      </c>
      <c r="C1181" s="12" t="s">
        <v>1644</v>
      </c>
      <c r="D1181" s="12" t="s">
        <v>1651</v>
      </c>
      <c r="E1181" s="12" t="s">
        <v>1601</v>
      </c>
      <c r="F1181" s="19" t="s">
        <v>1205</v>
      </c>
      <c r="G1181" s="19">
        <f t="shared" si="189"/>
        <v>7773000</v>
      </c>
      <c r="H1181" s="20">
        <f t="shared" si="189"/>
        <v>7773</v>
      </c>
      <c r="I1181" s="20" t="s">
        <v>1206</v>
      </c>
      <c r="J1181" s="20">
        <f t="shared" si="190"/>
        <v>7772676.11</v>
      </c>
      <c r="K1181" s="20">
        <f t="shared" si="190"/>
        <v>7773</v>
      </c>
      <c r="L1181" s="17">
        <f t="shared" si="186"/>
        <v>100</v>
      </c>
    </row>
    <row r="1182" spans="1:12" ht="42" customHeight="1">
      <c r="A1182" s="18" t="s">
        <v>1652</v>
      </c>
      <c r="B1182" s="12" t="s">
        <v>1193</v>
      </c>
      <c r="C1182" s="12" t="s">
        <v>1644</v>
      </c>
      <c r="D1182" s="12" t="s">
        <v>1653</v>
      </c>
      <c r="E1182" s="12" t="s">
        <v>1601</v>
      </c>
      <c r="F1182" s="19" t="s">
        <v>1205</v>
      </c>
      <c r="G1182" s="19">
        <f t="shared" si="189"/>
        <v>7773000</v>
      </c>
      <c r="H1182" s="20">
        <f t="shared" si="189"/>
        <v>7773</v>
      </c>
      <c r="I1182" s="20" t="s">
        <v>1206</v>
      </c>
      <c r="J1182" s="20">
        <f t="shared" si="190"/>
        <v>7772676.11</v>
      </c>
      <c r="K1182" s="20">
        <f t="shared" si="190"/>
        <v>7773</v>
      </c>
      <c r="L1182" s="17">
        <f t="shared" si="186"/>
        <v>100</v>
      </c>
    </row>
    <row r="1183" spans="1:12" ht="28.5" customHeight="1">
      <c r="A1183" s="18" t="s">
        <v>1641</v>
      </c>
      <c r="B1183" s="12" t="s">
        <v>1193</v>
      </c>
      <c r="C1183" s="12" t="s">
        <v>1644</v>
      </c>
      <c r="D1183" s="12" t="s">
        <v>1653</v>
      </c>
      <c r="E1183" s="12" t="s">
        <v>1642</v>
      </c>
      <c r="F1183" s="21">
        <v>7773000</v>
      </c>
      <c r="G1183" s="21">
        <f>F1183</f>
        <v>7773000</v>
      </c>
      <c r="H1183" s="22">
        <f>ROUND(G1183/1000,0)</f>
        <v>7773</v>
      </c>
      <c r="I1183" s="22">
        <v>7772676.11</v>
      </c>
      <c r="J1183" s="22">
        <f>I1183</f>
        <v>7772676.11</v>
      </c>
      <c r="K1183" s="22">
        <f>ROUND(J1183/1000,0)</f>
        <v>7773</v>
      </c>
      <c r="L1183" s="17">
        <f t="shared" si="186"/>
        <v>100</v>
      </c>
    </row>
    <row r="1184" spans="1:12" ht="28.5" customHeight="1">
      <c r="A1184" s="18" t="s">
        <v>1127</v>
      </c>
      <c r="B1184" s="12" t="s">
        <v>1193</v>
      </c>
      <c r="C1184" s="12" t="s">
        <v>1128</v>
      </c>
      <c r="D1184" s="12" t="s">
        <v>1601</v>
      </c>
      <c r="E1184" s="12" t="s">
        <v>1601</v>
      </c>
      <c r="F1184" s="19" t="s">
        <v>1207</v>
      </c>
      <c r="G1184" s="19">
        <f aca="true" t="shared" si="191" ref="G1184:H1187">G1185</f>
        <v>3600000</v>
      </c>
      <c r="H1184" s="20">
        <f t="shared" si="191"/>
        <v>3600</v>
      </c>
      <c r="I1184" s="20" t="s">
        <v>1207</v>
      </c>
      <c r="J1184" s="20">
        <f aca="true" t="shared" si="192" ref="J1184:K1187">J1185</f>
        <v>3600000</v>
      </c>
      <c r="K1184" s="20">
        <f t="shared" si="192"/>
        <v>3600</v>
      </c>
      <c r="L1184" s="17">
        <f t="shared" si="186"/>
        <v>100</v>
      </c>
    </row>
    <row r="1185" spans="1:12" ht="56.25" customHeight="1">
      <c r="A1185" s="18" t="s">
        <v>426</v>
      </c>
      <c r="B1185" s="12" t="s">
        <v>1193</v>
      </c>
      <c r="C1185" s="12" t="s">
        <v>1128</v>
      </c>
      <c r="D1185" s="12" t="s">
        <v>427</v>
      </c>
      <c r="E1185" s="12" t="s">
        <v>1601</v>
      </c>
      <c r="F1185" s="19" t="s">
        <v>1207</v>
      </c>
      <c r="G1185" s="19">
        <f t="shared" si="191"/>
        <v>3600000</v>
      </c>
      <c r="H1185" s="20">
        <f t="shared" si="191"/>
        <v>3600</v>
      </c>
      <c r="I1185" s="20" t="s">
        <v>1207</v>
      </c>
      <c r="J1185" s="20">
        <f t="shared" si="192"/>
        <v>3600000</v>
      </c>
      <c r="K1185" s="20">
        <f t="shared" si="192"/>
        <v>3600</v>
      </c>
      <c r="L1185" s="17">
        <f t="shared" si="186"/>
        <v>100</v>
      </c>
    </row>
    <row r="1186" spans="1:12" ht="83.25" customHeight="1">
      <c r="A1186" s="18" t="s">
        <v>1208</v>
      </c>
      <c r="B1186" s="12" t="s">
        <v>1193</v>
      </c>
      <c r="C1186" s="12" t="s">
        <v>1128</v>
      </c>
      <c r="D1186" s="12" t="s">
        <v>1209</v>
      </c>
      <c r="E1186" s="12" t="s">
        <v>1601</v>
      </c>
      <c r="F1186" s="19" t="s">
        <v>1207</v>
      </c>
      <c r="G1186" s="19">
        <f t="shared" si="191"/>
        <v>3600000</v>
      </c>
      <c r="H1186" s="20">
        <f t="shared" si="191"/>
        <v>3600</v>
      </c>
      <c r="I1186" s="20" t="s">
        <v>1207</v>
      </c>
      <c r="J1186" s="20">
        <f t="shared" si="192"/>
        <v>3600000</v>
      </c>
      <c r="K1186" s="20">
        <f t="shared" si="192"/>
        <v>3600</v>
      </c>
      <c r="L1186" s="17">
        <f t="shared" si="186"/>
        <v>100</v>
      </c>
    </row>
    <row r="1187" spans="1:12" ht="56.25" customHeight="1">
      <c r="A1187" s="18" t="s">
        <v>1210</v>
      </c>
      <c r="B1187" s="12" t="s">
        <v>1193</v>
      </c>
      <c r="C1187" s="12" t="s">
        <v>1128</v>
      </c>
      <c r="D1187" s="12" t="s">
        <v>1211</v>
      </c>
      <c r="E1187" s="12" t="s">
        <v>1601</v>
      </c>
      <c r="F1187" s="19" t="s">
        <v>1207</v>
      </c>
      <c r="G1187" s="19">
        <f t="shared" si="191"/>
        <v>3600000</v>
      </c>
      <c r="H1187" s="20">
        <f t="shared" si="191"/>
        <v>3600</v>
      </c>
      <c r="I1187" s="20" t="s">
        <v>1207</v>
      </c>
      <c r="J1187" s="20">
        <f t="shared" si="192"/>
        <v>3600000</v>
      </c>
      <c r="K1187" s="20">
        <f t="shared" si="192"/>
        <v>3600</v>
      </c>
      <c r="L1187" s="17">
        <f t="shared" si="186"/>
        <v>100</v>
      </c>
    </row>
    <row r="1188" spans="1:12" ht="56.25" customHeight="1">
      <c r="A1188" s="18" t="s">
        <v>1635</v>
      </c>
      <c r="B1188" s="12" t="s">
        <v>1193</v>
      </c>
      <c r="C1188" s="12" t="s">
        <v>1128</v>
      </c>
      <c r="D1188" s="12" t="s">
        <v>1211</v>
      </c>
      <c r="E1188" s="12" t="s">
        <v>1636</v>
      </c>
      <c r="F1188" s="21">
        <v>3600000</v>
      </c>
      <c r="G1188" s="21">
        <f>F1188</f>
        <v>3600000</v>
      </c>
      <c r="H1188" s="22">
        <f>ROUND(G1188/1000,0)</f>
        <v>3600</v>
      </c>
      <c r="I1188" s="22">
        <v>3600000</v>
      </c>
      <c r="J1188" s="22">
        <f>I1188</f>
        <v>3600000</v>
      </c>
      <c r="K1188" s="22">
        <f>ROUND(J1188/1000,0)</f>
        <v>3600</v>
      </c>
      <c r="L1188" s="17">
        <f t="shared" si="186"/>
        <v>100</v>
      </c>
    </row>
    <row r="1189" spans="1:12" ht="28.5" customHeight="1">
      <c r="A1189" s="18" t="s">
        <v>440</v>
      </c>
      <c r="B1189" s="12" t="s">
        <v>1193</v>
      </c>
      <c r="C1189" s="12" t="s">
        <v>441</v>
      </c>
      <c r="D1189" s="12" t="s">
        <v>1601</v>
      </c>
      <c r="E1189" s="12" t="s">
        <v>1601</v>
      </c>
      <c r="F1189" s="19" t="s">
        <v>1212</v>
      </c>
      <c r="G1189" s="19">
        <f aca="true" t="shared" si="193" ref="G1189:H1191">G1190</f>
        <v>14550000</v>
      </c>
      <c r="H1189" s="20">
        <f t="shared" si="193"/>
        <v>14550</v>
      </c>
      <c r="I1189" s="20" t="s">
        <v>1213</v>
      </c>
      <c r="J1189" s="20">
        <f aca="true" t="shared" si="194" ref="J1189:K1191">J1190</f>
        <v>14185923.21</v>
      </c>
      <c r="K1189" s="20">
        <f t="shared" si="194"/>
        <v>14186</v>
      </c>
      <c r="L1189" s="17">
        <f t="shared" si="186"/>
        <v>97.49828178694158</v>
      </c>
    </row>
    <row r="1190" spans="1:12" ht="28.5" customHeight="1">
      <c r="A1190" s="18" t="s">
        <v>56</v>
      </c>
      <c r="B1190" s="12" t="s">
        <v>1193</v>
      </c>
      <c r="C1190" s="12" t="s">
        <v>441</v>
      </c>
      <c r="D1190" s="12" t="s">
        <v>57</v>
      </c>
      <c r="E1190" s="12" t="s">
        <v>1601</v>
      </c>
      <c r="F1190" s="19" t="s">
        <v>1212</v>
      </c>
      <c r="G1190" s="19">
        <f t="shared" si="193"/>
        <v>14550000</v>
      </c>
      <c r="H1190" s="20">
        <f t="shared" si="193"/>
        <v>14550</v>
      </c>
      <c r="I1190" s="20" t="s">
        <v>1213</v>
      </c>
      <c r="J1190" s="20">
        <f t="shared" si="194"/>
        <v>14185923.21</v>
      </c>
      <c r="K1190" s="20">
        <f t="shared" si="194"/>
        <v>14186</v>
      </c>
      <c r="L1190" s="17">
        <f t="shared" si="186"/>
        <v>97.49828178694158</v>
      </c>
    </row>
    <row r="1191" spans="1:12" ht="28.5" customHeight="1">
      <c r="A1191" s="18" t="s">
        <v>56</v>
      </c>
      <c r="B1191" s="12" t="s">
        <v>1193</v>
      </c>
      <c r="C1191" s="12" t="s">
        <v>441</v>
      </c>
      <c r="D1191" s="12" t="s">
        <v>59</v>
      </c>
      <c r="E1191" s="12" t="s">
        <v>1601</v>
      </c>
      <c r="F1191" s="19" t="s">
        <v>1212</v>
      </c>
      <c r="G1191" s="19">
        <f t="shared" si="193"/>
        <v>14550000</v>
      </c>
      <c r="H1191" s="20">
        <f t="shared" si="193"/>
        <v>14550</v>
      </c>
      <c r="I1191" s="20" t="s">
        <v>1213</v>
      </c>
      <c r="J1191" s="20">
        <f t="shared" si="194"/>
        <v>14185923.21</v>
      </c>
      <c r="K1191" s="20">
        <f t="shared" si="194"/>
        <v>14186</v>
      </c>
      <c r="L1191" s="17">
        <f t="shared" si="186"/>
        <v>97.49828178694158</v>
      </c>
    </row>
    <row r="1192" spans="1:12" ht="42" customHeight="1">
      <c r="A1192" s="18" t="s">
        <v>4</v>
      </c>
      <c r="B1192" s="12" t="s">
        <v>1193</v>
      </c>
      <c r="C1192" s="12" t="s">
        <v>441</v>
      </c>
      <c r="D1192" s="12" t="s">
        <v>1214</v>
      </c>
      <c r="E1192" s="12" t="s">
        <v>1601</v>
      </c>
      <c r="F1192" s="19" t="s">
        <v>1212</v>
      </c>
      <c r="G1192" s="19">
        <f>G1193+G1194+G1195</f>
        <v>14550000</v>
      </c>
      <c r="H1192" s="20">
        <f>H1193+H1194+H1195</f>
        <v>14550</v>
      </c>
      <c r="I1192" s="20" t="s">
        <v>1213</v>
      </c>
      <c r="J1192" s="20">
        <f>J1193+J1194+J1195</f>
        <v>14185923.21</v>
      </c>
      <c r="K1192" s="20">
        <f>K1193+K1194+K1195</f>
        <v>14186</v>
      </c>
      <c r="L1192" s="17">
        <f t="shared" si="186"/>
        <v>97.49828178694158</v>
      </c>
    </row>
    <row r="1193" spans="1:12" ht="124.5" customHeight="1">
      <c r="A1193" s="18" t="s">
        <v>1620</v>
      </c>
      <c r="B1193" s="12" t="s">
        <v>1193</v>
      </c>
      <c r="C1193" s="12" t="s">
        <v>441</v>
      </c>
      <c r="D1193" s="12" t="s">
        <v>1214</v>
      </c>
      <c r="E1193" s="12" t="s">
        <v>1621</v>
      </c>
      <c r="F1193" s="21">
        <v>12908000</v>
      </c>
      <c r="G1193" s="21">
        <f>F1193</f>
        <v>12908000</v>
      </c>
      <c r="H1193" s="22">
        <f>ROUND(G1193/1000,0)</f>
        <v>12908</v>
      </c>
      <c r="I1193" s="22">
        <v>12748280.66</v>
      </c>
      <c r="J1193" s="22">
        <f>I1193</f>
        <v>12748280.66</v>
      </c>
      <c r="K1193" s="22">
        <f>ROUND(J1193/1000,0)</f>
        <v>12748</v>
      </c>
      <c r="L1193" s="17">
        <f t="shared" si="186"/>
        <v>98.76045863030679</v>
      </c>
    </row>
    <row r="1194" spans="1:12" ht="56.25" customHeight="1">
      <c r="A1194" s="18" t="s">
        <v>1635</v>
      </c>
      <c r="B1194" s="12" t="s">
        <v>1193</v>
      </c>
      <c r="C1194" s="12" t="s">
        <v>441</v>
      </c>
      <c r="D1194" s="12" t="s">
        <v>1214</v>
      </c>
      <c r="E1194" s="12" t="s">
        <v>1636</v>
      </c>
      <c r="F1194" s="21">
        <v>1577000</v>
      </c>
      <c r="G1194" s="21">
        <f>F1194</f>
        <v>1577000</v>
      </c>
      <c r="H1194" s="22">
        <f>ROUND(G1194/1000,0)</f>
        <v>1577</v>
      </c>
      <c r="I1194" s="22">
        <v>1374063.55</v>
      </c>
      <c r="J1194" s="22">
        <f>I1194</f>
        <v>1374063.55</v>
      </c>
      <c r="K1194" s="22">
        <f>ROUND(J1194/1000,0)</f>
        <v>1374</v>
      </c>
      <c r="L1194" s="17">
        <f t="shared" si="186"/>
        <v>87.12745719720989</v>
      </c>
    </row>
    <row r="1195" spans="1:12" ht="15" customHeight="1">
      <c r="A1195" s="18" t="s">
        <v>1641</v>
      </c>
      <c r="B1195" s="12" t="s">
        <v>1193</v>
      </c>
      <c r="C1195" s="12" t="s">
        <v>441</v>
      </c>
      <c r="D1195" s="12" t="s">
        <v>1214</v>
      </c>
      <c r="E1195" s="12" t="s">
        <v>1642</v>
      </c>
      <c r="F1195" s="21">
        <v>65000</v>
      </c>
      <c r="G1195" s="21">
        <f>F1195</f>
        <v>65000</v>
      </c>
      <c r="H1195" s="22">
        <f>ROUND(G1195/1000,0)</f>
        <v>65</v>
      </c>
      <c r="I1195" s="22">
        <v>63579</v>
      </c>
      <c r="J1195" s="22">
        <f>I1195</f>
        <v>63579</v>
      </c>
      <c r="K1195" s="22">
        <f>ROUND(J1195/1000,0)</f>
        <v>64</v>
      </c>
      <c r="L1195" s="17">
        <f t="shared" si="186"/>
        <v>98.46153846153847</v>
      </c>
    </row>
    <row r="1196" spans="1:12" ht="28.5" customHeight="1">
      <c r="A1196" s="18" t="s">
        <v>77</v>
      </c>
      <c r="B1196" s="12" t="s">
        <v>1193</v>
      </c>
      <c r="C1196" s="12" t="s">
        <v>78</v>
      </c>
      <c r="D1196" s="12" t="s">
        <v>1601</v>
      </c>
      <c r="E1196" s="12" t="s">
        <v>1601</v>
      </c>
      <c r="F1196" s="19" t="s">
        <v>1215</v>
      </c>
      <c r="G1196" s="19">
        <f>G1197+G1201</f>
        <v>147662698.4</v>
      </c>
      <c r="H1196" s="20">
        <f>H1197+H1201</f>
        <v>147663</v>
      </c>
      <c r="I1196" s="20" t="s">
        <v>1216</v>
      </c>
      <c r="J1196" s="20">
        <f>J1197+J1201</f>
        <v>147614037.76999998</v>
      </c>
      <c r="K1196" s="20">
        <f>K1197+K1201</f>
        <v>147614</v>
      </c>
      <c r="L1196" s="17">
        <f t="shared" si="186"/>
        <v>99.96681633178251</v>
      </c>
    </row>
    <row r="1197" spans="1:12" ht="83.25" customHeight="1" hidden="1">
      <c r="A1197" s="18" t="s">
        <v>459</v>
      </c>
      <c r="B1197" s="12" t="s">
        <v>1193</v>
      </c>
      <c r="C1197" s="12" t="s">
        <v>78</v>
      </c>
      <c r="D1197" s="12" t="s">
        <v>460</v>
      </c>
      <c r="E1197" s="12" t="s">
        <v>1601</v>
      </c>
      <c r="F1197" s="19" t="s">
        <v>1217</v>
      </c>
      <c r="G1197" s="19">
        <f aca="true" t="shared" si="195" ref="G1197:H1199">G1198</f>
        <v>100</v>
      </c>
      <c r="H1197" s="20">
        <f t="shared" si="195"/>
        <v>0</v>
      </c>
      <c r="I1197" s="20" t="s">
        <v>1218</v>
      </c>
      <c r="J1197" s="20">
        <f aca="true" t="shared" si="196" ref="J1197:K1199">J1198</f>
        <v>2.73</v>
      </c>
      <c r="K1197" s="20">
        <f t="shared" si="196"/>
        <v>0</v>
      </c>
      <c r="L1197" s="17" t="e">
        <f t="shared" si="186"/>
        <v>#DIV/0!</v>
      </c>
    </row>
    <row r="1198" spans="1:12" ht="151.5" customHeight="1" hidden="1">
      <c r="A1198" s="18" t="s">
        <v>1219</v>
      </c>
      <c r="B1198" s="12" t="s">
        <v>1193</v>
      </c>
      <c r="C1198" s="12" t="s">
        <v>78</v>
      </c>
      <c r="D1198" s="12" t="s">
        <v>1220</v>
      </c>
      <c r="E1198" s="12" t="s">
        <v>1601</v>
      </c>
      <c r="F1198" s="19" t="s">
        <v>1217</v>
      </c>
      <c r="G1198" s="19">
        <f t="shared" si="195"/>
        <v>100</v>
      </c>
      <c r="H1198" s="20">
        <f t="shared" si="195"/>
        <v>0</v>
      </c>
      <c r="I1198" s="20" t="s">
        <v>1218</v>
      </c>
      <c r="J1198" s="20">
        <f t="shared" si="196"/>
        <v>2.73</v>
      </c>
      <c r="K1198" s="20">
        <f t="shared" si="196"/>
        <v>0</v>
      </c>
      <c r="L1198" s="17" t="e">
        <f t="shared" si="186"/>
        <v>#DIV/0!</v>
      </c>
    </row>
    <row r="1199" spans="1:12" ht="28.5" customHeight="1" hidden="1">
      <c r="A1199" s="18" t="s">
        <v>1221</v>
      </c>
      <c r="B1199" s="12" t="s">
        <v>1193</v>
      </c>
      <c r="C1199" s="12" t="s">
        <v>78</v>
      </c>
      <c r="D1199" s="12" t="s">
        <v>1222</v>
      </c>
      <c r="E1199" s="12" t="s">
        <v>1601</v>
      </c>
      <c r="F1199" s="19" t="s">
        <v>1217</v>
      </c>
      <c r="G1199" s="19">
        <f t="shared" si="195"/>
        <v>100</v>
      </c>
      <c r="H1199" s="20">
        <f t="shared" si="195"/>
        <v>0</v>
      </c>
      <c r="I1199" s="20" t="s">
        <v>1218</v>
      </c>
      <c r="J1199" s="20">
        <f t="shared" si="196"/>
        <v>2.73</v>
      </c>
      <c r="K1199" s="20">
        <f t="shared" si="196"/>
        <v>0</v>
      </c>
      <c r="L1199" s="17" t="e">
        <f t="shared" si="186"/>
        <v>#DIV/0!</v>
      </c>
    </row>
    <row r="1200" spans="1:12" ht="42" customHeight="1" hidden="1">
      <c r="A1200" s="18" t="s">
        <v>1117</v>
      </c>
      <c r="B1200" s="12" t="s">
        <v>1193</v>
      </c>
      <c r="C1200" s="12" t="s">
        <v>78</v>
      </c>
      <c r="D1200" s="12" t="s">
        <v>1222</v>
      </c>
      <c r="E1200" s="12" t="s">
        <v>1118</v>
      </c>
      <c r="F1200" s="21">
        <v>100</v>
      </c>
      <c r="G1200" s="21">
        <f>F1200</f>
        <v>100</v>
      </c>
      <c r="H1200" s="22">
        <f>ROUND(G1200/1000,0)</f>
        <v>0</v>
      </c>
      <c r="I1200" s="22">
        <v>2.73</v>
      </c>
      <c r="J1200" s="22">
        <f>I1200</f>
        <v>2.73</v>
      </c>
      <c r="K1200" s="22">
        <f>ROUND(J1200/1000,0)</f>
        <v>0</v>
      </c>
      <c r="L1200" s="17" t="e">
        <f t="shared" si="186"/>
        <v>#DIV/0!</v>
      </c>
    </row>
    <row r="1201" spans="1:12" ht="69.75" customHeight="1">
      <c r="A1201" s="18" t="s">
        <v>481</v>
      </c>
      <c r="B1201" s="12" t="s">
        <v>1193</v>
      </c>
      <c r="C1201" s="12" t="s">
        <v>78</v>
      </c>
      <c r="D1201" s="12" t="s">
        <v>482</v>
      </c>
      <c r="E1201" s="12" t="s">
        <v>1601</v>
      </c>
      <c r="F1201" s="19" t="s">
        <v>1223</v>
      </c>
      <c r="G1201" s="19">
        <f>G1202</f>
        <v>147662598.4</v>
      </c>
      <c r="H1201" s="20">
        <f>H1202</f>
        <v>147663</v>
      </c>
      <c r="I1201" s="20" t="s">
        <v>1224</v>
      </c>
      <c r="J1201" s="20">
        <f>J1202</f>
        <v>147614035.04</v>
      </c>
      <c r="K1201" s="20">
        <f>K1202</f>
        <v>147614</v>
      </c>
      <c r="L1201" s="17">
        <f t="shared" si="186"/>
        <v>99.96681633178251</v>
      </c>
    </row>
    <row r="1202" spans="1:12" ht="138" customHeight="1">
      <c r="A1202" s="18" t="s">
        <v>665</v>
      </c>
      <c r="B1202" s="12" t="s">
        <v>1193</v>
      </c>
      <c r="C1202" s="12" t="s">
        <v>78</v>
      </c>
      <c r="D1202" s="12" t="s">
        <v>666</v>
      </c>
      <c r="E1202" s="12" t="s">
        <v>1601</v>
      </c>
      <c r="F1202" s="19" t="s">
        <v>1223</v>
      </c>
      <c r="G1202" s="19">
        <f>G1203+G1205+G1207</f>
        <v>147662598.4</v>
      </c>
      <c r="H1202" s="20">
        <f>H1203+H1205+H1207</f>
        <v>147663</v>
      </c>
      <c r="I1202" s="20" t="s">
        <v>1224</v>
      </c>
      <c r="J1202" s="20">
        <f>J1203+J1205+J1207</f>
        <v>147614035.04</v>
      </c>
      <c r="K1202" s="20">
        <f>K1203+K1205+K1207</f>
        <v>147614</v>
      </c>
      <c r="L1202" s="17">
        <f t="shared" si="186"/>
        <v>99.96681633178251</v>
      </c>
    </row>
    <row r="1203" spans="1:12" ht="28.5" customHeight="1">
      <c r="A1203" s="18" t="s">
        <v>669</v>
      </c>
      <c r="B1203" s="12" t="s">
        <v>1193</v>
      </c>
      <c r="C1203" s="12" t="s">
        <v>78</v>
      </c>
      <c r="D1203" s="12" t="s">
        <v>670</v>
      </c>
      <c r="E1203" s="12" t="s">
        <v>1601</v>
      </c>
      <c r="F1203" s="19" t="s">
        <v>1225</v>
      </c>
      <c r="G1203" s="19">
        <f>G1204</f>
        <v>549310.42</v>
      </c>
      <c r="H1203" s="20">
        <f>H1204</f>
        <v>550</v>
      </c>
      <c r="I1203" s="20" t="s">
        <v>1226</v>
      </c>
      <c r="J1203" s="20">
        <f>J1204</f>
        <v>500832.8</v>
      </c>
      <c r="K1203" s="20">
        <f>K1204</f>
        <v>501</v>
      </c>
      <c r="L1203" s="17">
        <f t="shared" si="186"/>
        <v>91.0909090909091</v>
      </c>
    </row>
    <row r="1204" spans="1:12" ht="56.25" customHeight="1">
      <c r="A1204" s="18" t="s">
        <v>1635</v>
      </c>
      <c r="B1204" s="12" t="s">
        <v>1193</v>
      </c>
      <c r="C1204" s="12" t="s">
        <v>78</v>
      </c>
      <c r="D1204" s="12" t="s">
        <v>670</v>
      </c>
      <c r="E1204" s="12" t="s">
        <v>1636</v>
      </c>
      <c r="F1204" s="21">
        <v>549310.42</v>
      </c>
      <c r="G1204" s="21">
        <f>F1204</f>
        <v>549310.42</v>
      </c>
      <c r="H1204" s="22">
        <f>ROUND(G1204/1000,0)+1</f>
        <v>550</v>
      </c>
      <c r="I1204" s="22">
        <v>500832.8</v>
      </c>
      <c r="J1204" s="22">
        <f>I1204</f>
        <v>500832.8</v>
      </c>
      <c r="K1204" s="22">
        <f>ROUND(J1204/1000,0)</f>
        <v>501</v>
      </c>
      <c r="L1204" s="17">
        <f t="shared" si="186"/>
        <v>91.0909090909091</v>
      </c>
    </row>
    <row r="1205" spans="1:12" ht="28.5" customHeight="1">
      <c r="A1205" s="18" t="s">
        <v>673</v>
      </c>
      <c r="B1205" s="12" t="s">
        <v>1193</v>
      </c>
      <c r="C1205" s="12" t="s">
        <v>78</v>
      </c>
      <c r="D1205" s="12" t="s">
        <v>674</v>
      </c>
      <c r="E1205" s="12" t="s">
        <v>1601</v>
      </c>
      <c r="F1205" s="19" t="s">
        <v>1227</v>
      </c>
      <c r="G1205" s="19">
        <f>G1206</f>
        <v>85279087.98</v>
      </c>
      <c r="H1205" s="20">
        <f>H1206</f>
        <v>85279</v>
      </c>
      <c r="I1205" s="20" t="s">
        <v>1227</v>
      </c>
      <c r="J1205" s="20">
        <f>J1206</f>
        <v>85279087.98</v>
      </c>
      <c r="K1205" s="20">
        <f>K1206</f>
        <v>85279</v>
      </c>
      <c r="L1205" s="17">
        <f t="shared" si="186"/>
        <v>100</v>
      </c>
    </row>
    <row r="1206" spans="1:12" ht="56.25" customHeight="1">
      <c r="A1206" s="18" t="s">
        <v>1635</v>
      </c>
      <c r="B1206" s="12" t="s">
        <v>1193</v>
      </c>
      <c r="C1206" s="12" t="s">
        <v>78</v>
      </c>
      <c r="D1206" s="12" t="s">
        <v>674</v>
      </c>
      <c r="E1206" s="12" t="s">
        <v>1636</v>
      </c>
      <c r="F1206" s="21">
        <v>85279087.98</v>
      </c>
      <c r="G1206" s="21">
        <f>F1206</f>
        <v>85279087.98</v>
      </c>
      <c r="H1206" s="22">
        <f>ROUND(G1206/1000,0)</f>
        <v>85279</v>
      </c>
      <c r="I1206" s="22">
        <v>85279087.98</v>
      </c>
      <c r="J1206" s="22">
        <f>I1206</f>
        <v>85279087.98</v>
      </c>
      <c r="K1206" s="22">
        <f>ROUND(J1206/1000,0)</f>
        <v>85279</v>
      </c>
      <c r="L1206" s="17">
        <f t="shared" si="186"/>
        <v>100</v>
      </c>
    </row>
    <row r="1207" spans="1:12" ht="42" customHeight="1">
      <c r="A1207" s="18" t="s">
        <v>1228</v>
      </c>
      <c r="B1207" s="12" t="s">
        <v>1193</v>
      </c>
      <c r="C1207" s="12" t="s">
        <v>78</v>
      </c>
      <c r="D1207" s="12" t="s">
        <v>1229</v>
      </c>
      <c r="E1207" s="12" t="s">
        <v>1601</v>
      </c>
      <c r="F1207" s="19" t="s">
        <v>1230</v>
      </c>
      <c r="G1207" s="19">
        <f>G1208</f>
        <v>61834200</v>
      </c>
      <c r="H1207" s="20">
        <f>H1208</f>
        <v>61834</v>
      </c>
      <c r="I1207" s="20" t="s">
        <v>1231</v>
      </c>
      <c r="J1207" s="20">
        <f>J1208</f>
        <v>61834114.26</v>
      </c>
      <c r="K1207" s="20">
        <f>K1208</f>
        <v>61834</v>
      </c>
      <c r="L1207" s="17">
        <f t="shared" si="186"/>
        <v>100</v>
      </c>
    </row>
    <row r="1208" spans="1:12" ht="56.25" customHeight="1">
      <c r="A1208" s="18" t="s">
        <v>1635</v>
      </c>
      <c r="B1208" s="12" t="s">
        <v>1193</v>
      </c>
      <c r="C1208" s="12" t="s">
        <v>78</v>
      </c>
      <c r="D1208" s="12" t="s">
        <v>1229</v>
      </c>
      <c r="E1208" s="12" t="s">
        <v>1636</v>
      </c>
      <c r="F1208" s="21">
        <v>61834200</v>
      </c>
      <c r="G1208" s="21">
        <f>F1208</f>
        <v>61834200</v>
      </c>
      <c r="H1208" s="22">
        <f>ROUND(G1208/1000,0)</f>
        <v>61834</v>
      </c>
      <c r="I1208" s="22">
        <v>61834114.26</v>
      </c>
      <c r="J1208" s="22">
        <f>I1208</f>
        <v>61834114.26</v>
      </c>
      <c r="K1208" s="22">
        <f>ROUND(J1208/1000,0)</f>
        <v>61834</v>
      </c>
      <c r="L1208" s="17">
        <f t="shared" si="186"/>
        <v>100</v>
      </c>
    </row>
    <row r="1209" spans="1:12" ht="42" customHeight="1">
      <c r="A1209" s="18" t="s">
        <v>23</v>
      </c>
      <c r="B1209" s="12" t="s">
        <v>1193</v>
      </c>
      <c r="C1209" s="12" t="s">
        <v>24</v>
      </c>
      <c r="D1209" s="12" t="s">
        <v>1601</v>
      </c>
      <c r="E1209" s="12" t="s">
        <v>1601</v>
      </c>
      <c r="F1209" s="19" t="s">
        <v>1232</v>
      </c>
      <c r="G1209" s="19">
        <f>G1210+G1214+G1218</f>
        <v>26122900</v>
      </c>
      <c r="H1209" s="20">
        <f>H1210+H1214+H1218</f>
        <v>26123</v>
      </c>
      <c r="I1209" s="20" t="s">
        <v>1233</v>
      </c>
      <c r="J1209" s="20">
        <f>J1210+J1214+J1218</f>
        <v>21885699.33</v>
      </c>
      <c r="K1209" s="20">
        <f>K1210+K1214+K1218</f>
        <v>21887</v>
      </c>
      <c r="L1209" s="17">
        <f t="shared" si="186"/>
        <v>83.78440454771658</v>
      </c>
    </row>
    <row r="1210" spans="1:12" ht="83.25" customHeight="1">
      <c r="A1210" s="18" t="s">
        <v>27</v>
      </c>
      <c r="B1210" s="12" t="s">
        <v>1193</v>
      </c>
      <c r="C1210" s="12" t="s">
        <v>24</v>
      </c>
      <c r="D1210" s="12" t="s">
        <v>28</v>
      </c>
      <c r="E1210" s="12" t="s">
        <v>1601</v>
      </c>
      <c r="F1210" s="19" t="s">
        <v>886</v>
      </c>
      <c r="G1210" s="19">
        <f aca="true" t="shared" si="197" ref="G1210:H1212">G1211</f>
        <v>113000</v>
      </c>
      <c r="H1210" s="20">
        <f t="shared" si="197"/>
        <v>113</v>
      </c>
      <c r="I1210" s="20" t="s">
        <v>1234</v>
      </c>
      <c r="J1210" s="20">
        <f aca="true" t="shared" si="198" ref="J1210:K1212">J1211</f>
        <v>79600</v>
      </c>
      <c r="K1210" s="20">
        <f t="shared" si="198"/>
        <v>80</v>
      </c>
      <c r="L1210" s="17">
        <f t="shared" si="186"/>
        <v>70.79646017699115</v>
      </c>
    </row>
    <row r="1211" spans="1:12" ht="111" customHeight="1">
      <c r="A1211" s="18" t="s">
        <v>1235</v>
      </c>
      <c r="B1211" s="12" t="s">
        <v>1193</v>
      </c>
      <c r="C1211" s="12" t="s">
        <v>24</v>
      </c>
      <c r="D1211" s="12" t="s">
        <v>1236</v>
      </c>
      <c r="E1211" s="12" t="s">
        <v>1601</v>
      </c>
      <c r="F1211" s="19" t="s">
        <v>886</v>
      </c>
      <c r="G1211" s="19">
        <f t="shared" si="197"/>
        <v>113000</v>
      </c>
      <c r="H1211" s="20">
        <f t="shared" si="197"/>
        <v>113</v>
      </c>
      <c r="I1211" s="20" t="s">
        <v>1234</v>
      </c>
      <c r="J1211" s="20">
        <f t="shared" si="198"/>
        <v>79600</v>
      </c>
      <c r="K1211" s="20">
        <f t="shared" si="198"/>
        <v>80</v>
      </c>
      <c r="L1211" s="17">
        <f t="shared" si="186"/>
        <v>70.79646017699115</v>
      </c>
    </row>
    <row r="1212" spans="1:12" ht="28.5" customHeight="1">
      <c r="A1212" s="18" t="s">
        <v>1237</v>
      </c>
      <c r="B1212" s="12" t="s">
        <v>1193</v>
      </c>
      <c r="C1212" s="12" t="s">
        <v>24</v>
      </c>
      <c r="D1212" s="12" t="s">
        <v>1238</v>
      </c>
      <c r="E1212" s="12" t="s">
        <v>1601</v>
      </c>
      <c r="F1212" s="19" t="s">
        <v>886</v>
      </c>
      <c r="G1212" s="19">
        <f t="shared" si="197"/>
        <v>113000</v>
      </c>
      <c r="H1212" s="20">
        <f t="shared" si="197"/>
        <v>113</v>
      </c>
      <c r="I1212" s="20" t="s">
        <v>1234</v>
      </c>
      <c r="J1212" s="20">
        <f t="shared" si="198"/>
        <v>79600</v>
      </c>
      <c r="K1212" s="20">
        <f t="shared" si="198"/>
        <v>80</v>
      </c>
      <c r="L1212" s="17">
        <f t="shared" si="186"/>
        <v>70.79646017699115</v>
      </c>
    </row>
    <row r="1213" spans="1:12" ht="56.25" customHeight="1">
      <c r="A1213" s="18" t="s">
        <v>1635</v>
      </c>
      <c r="B1213" s="12" t="s">
        <v>1193</v>
      </c>
      <c r="C1213" s="12" t="s">
        <v>24</v>
      </c>
      <c r="D1213" s="12" t="s">
        <v>1238</v>
      </c>
      <c r="E1213" s="12" t="s">
        <v>1636</v>
      </c>
      <c r="F1213" s="21">
        <v>113000</v>
      </c>
      <c r="G1213" s="21">
        <f>F1213</f>
        <v>113000</v>
      </c>
      <c r="H1213" s="22">
        <f>ROUND(G1213/1000,0)</f>
        <v>113</v>
      </c>
      <c r="I1213" s="22">
        <v>79600</v>
      </c>
      <c r="J1213" s="22">
        <f>I1213</f>
        <v>79600</v>
      </c>
      <c r="K1213" s="22">
        <f>ROUND(J1213/1000,0)</f>
        <v>80</v>
      </c>
      <c r="L1213" s="17">
        <f t="shared" si="186"/>
        <v>70.79646017699115</v>
      </c>
    </row>
    <row r="1214" spans="1:12" ht="83.25" customHeight="1">
      <c r="A1214" s="18" t="s">
        <v>459</v>
      </c>
      <c r="B1214" s="12" t="s">
        <v>1193</v>
      </c>
      <c r="C1214" s="12" t="s">
        <v>24</v>
      </c>
      <c r="D1214" s="12" t="s">
        <v>460</v>
      </c>
      <c r="E1214" s="12" t="s">
        <v>1601</v>
      </c>
      <c r="F1214" s="19" t="s">
        <v>1239</v>
      </c>
      <c r="G1214" s="19">
        <f aca="true" t="shared" si="199" ref="G1214:H1216">G1215</f>
        <v>23766000</v>
      </c>
      <c r="H1214" s="20">
        <f t="shared" si="199"/>
        <v>23766</v>
      </c>
      <c r="I1214" s="20" t="s">
        <v>1240</v>
      </c>
      <c r="J1214" s="20">
        <f aca="true" t="shared" si="200" ref="J1214:K1216">J1215</f>
        <v>19930621.2</v>
      </c>
      <c r="K1214" s="20">
        <f t="shared" si="200"/>
        <v>19931</v>
      </c>
      <c r="L1214" s="17">
        <f t="shared" si="186"/>
        <v>83.86350248253808</v>
      </c>
    </row>
    <row r="1215" spans="1:12" ht="96.75" customHeight="1">
      <c r="A1215" s="18" t="s">
        <v>1241</v>
      </c>
      <c r="B1215" s="12" t="s">
        <v>1193</v>
      </c>
      <c r="C1215" s="12" t="s">
        <v>24</v>
      </c>
      <c r="D1215" s="12" t="s">
        <v>1242</v>
      </c>
      <c r="E1215" s="12" t="s">
        <v>1601</v>
      </c>
      <c r="F1215" s="19" t="s">
        <v>1239</v>
      </c>
      <c r="G1215" s="19">
        <f t="shared" si="199"/>
        <v>23766000</v>
      </c>
      <c r="H1215" s="20">
        <f t="shared" si="199"/>
        <v>23766</v>
      </c>
      <c r="I1215" s="20" t="s">
        <v>1240</v>
      </c>
      <c r="J1215" s="20">
        <f t="shared" si="200"/>
        <v>19930621.2</v>
      </c>
      <c r="K1215" s="20">
        <f t="shared" si="200"/>
        <v>19931</v>
      </c>
      <c r="L1215" s="17">
        <f t="shared" si="186"/>
        <v>83.86350248253808</v>
      </c>
    </row>
    <row r="1216" spans="1:12" ht="83.25" customHeight="1">
      <c r="A1216" s="18" t="s">
        <v>1243</v>
      </c>
      <c r="B1216" s="12" t="s">
        <v>1193</v>
      </c>
      <c r="C1216" s="12" t="s">
        <v>24</v>
      </c>
      <c r="D1216" s="12" t="s">
        <v>1244</v>
      </c>
      <c r="E1216" s="12" t="s">
        <v>1601</v>
      </c>
      <c r="F1216" s="19" t="s">
        <v>1239</v>
      </c>
      <c r="G1216" s="19">
        <f t="shared" si="199"/>
        <v>23766000</v>
      </c>
      <c r="H1216" s="20">
        <f t="shared" si="199"/>
        <v>23766</v>
      </c>
      <c r="I1216" s="20" t="s">
        <v>1240</v>
      </c>
      <c r="J1216" s="20">
        <f t="shared" si="200"/>
        <v>19930621.2</v>
      </c>
      <c r="K1216" s="20">
        <f t="shared" si="200"/>
        <v>19931</v>
      </c>
      <c r="L1216" s="17">
        <f t="shared" si="186"/>
        <v>83.86350248253808</v>
      </c>
    </row>
    <row r="1217" spans="1:12" ht="42" customHeight="1">
      <c r="A1217" s="18" t="s">
        <v>1117</v>
      </c>
      <c r="B1217" s="12" t="s">
        <v>1193</v>
      </c>
      <c r="C1217" s="12" t="s">
        <v>24</v>
      </c>
      <c r="D1217" s="12" t="s">
        <v>1244</v>
      </c>
      <c r="E1217" s="12" t="s">
        <v>1118</v>
      </c>
      <c r="F1217" s="21">
        <v>23766000</v>
      </c>
      <c r="G1217" s="21">
        <f>F1217</f>
        <v>23766000</v>
      </c>
      <c r="H1217" s="22">
        <f>ROUND(G1217/1000,0)</f>
        <v>23766</v>
      </c>
      <c r="I1217" s="22">
        <v>19930621.2</v>
      </c>
      <c r="J1217" s="22">
        <f>I1217</f>
        <v>19930621.2</v>
      </c>
      <c r="K1217" s="22">
        <f>ROUND(J1217/1000,0)</f>
        <v>19931</v>
      </c>
      <c r="L1217" s="17">
        <f t="shared" si="186"/>
        <v>83.86350248253808</v>
      </c>
    </row>
    <row r="1218" spans="1:12" ht="28.5" customHeight="1">
      <c r="A1218" s="18" t="s">
        <v>56</v>
      </c>
      <c r="B1218" s="12" t="s">
        <v>1193</v>
      </c>
      <c r="C1218" s="12" t="s">
        <v>24</v>
      </c>
      <c r="D1218" s="12" t="s">
        <v>57</v>
      </c>
      <c r="E1218" s="12" t="s">
        <v>1601</v>
      </c>
      <c r="F1218" s="19" t="s">
        <v>1245</v>
      </c>
      <c r="G1218" s="19">
        <f aca="true" t="shared" si="201" ref="G1218:H1220">G1219</f>
        <v>2243900</v>
      </c>
      <c r="H1218" s="20">
        <f t="shared" si="201"/>
        <v>2244</v>
      </c>
      <c r="I1218" s="20" t="s">
        <v>1246</v>
      </c>
      <c r="J1218" s="20">
        <f aca="true" t="shared" si="202" ref="J1218:K1220">J1219</f>
        <v>1875478.13</v>
      </c>
      <c r="K1218" s="20">
        <f t="shared" si="202"/>
        <v>1876</v>
      </c>
      <c r="L1218" s="17">
        <f t="shared" si="186"/>
        <v>83.60071301247773</v>
      </c>
    </row>
    <row r="1219" spans="1:12" ht="28.5" customHeight="1">
      <c r="A1219" s="18" t="s">
        <v>56</v>
      </c>
      <c r="B1219" s="12" t="s">
        <v>1193</v>
      </c>
      <c r="C1219" s="12" t="s">
        <v>24</v>
      </c>
      <c r="D1219" s="12" t="s">
        <v>59</v>
      </c>
      <c r="E1219" s="12" t="s">
        <v>1601</v>
      </c>
      <c r="F1219" s="19" t="s">
        <v>1245</v>
      </c>
      <c r="G1219" s="19">
        <f t="shared" si="201"/>
        <v>2243900</v>
      </c>
      <c r="H1219" s="20">
        <f t="shared" si="201"/>
        <v>2244</v>
      </c>
      <c r="I1219" s="20" t="s">
        <v>1246</v>
      </c>
      <c r="J1219" s="20">
        <f t="shared" si="202"/>
        <v>1875478.13</v>
      </c>
      <c r="K1219" s="20">
        <f t="shared" si="202"/>
        <v>1876</v>
      </c>
      <c r="L1219" s="17">
        <f t="shared" si="186"/>
        <v>83.60071301247773</v>
      </c>
    </row>
    <row r="1220" spans="1:12" ht="28.5" customHeight="1">
      <c r="A1220" s="18" t="s">
        <v>1656</v>
      </c>
      <c r="B1220" s="12" t="s">
        <v>1193</v>
      </c>
      <c r="C1220" s="12" t="s">
        <v>24</v>
      </c>
      <c r="D1220" s="12" t="s">
        <v>60</v>
      </c>
      <c r="E1220" s="12" t="s">
        <v>1601</v>
      </c>
      <c r="F1220" s="19" t="s">
        <v>1245</v>
      </c>
      <c r="G1220" s="19">
        <f t="shared" si="201"/>
        <v>2243900</v>
      </c>
      <c r="H1220" s="20">
        <f t="shared" si="201"/>
        <v>2244</v>
      </c>
      <c r="I1220" s="20" t="s">
        <v>1246</v>
      </c>
      <c r="J1220" s="20">
        <f t="shared" si="202"/>
        <v>1875478.13</v>
      </c>
      <c r="K1220" s="20">
        <f t="shared" si="202"/>
        <v>1876</v>
      </c>
      <c r="L1220" s="17">
        <f t="shared" si="186"/>
        <v>83.60071301247773</v>
      </c>
    </row>
    <row r="1221" spans="1:12" ht="56.25" customHeight="1">
      <c r="A1221" s="18" t="s">
        <v>1635</v>
      </c>
      <c r="B1221" s="12" t="s">
        <v>1193</v>
      </c>
      <c r="C1221" s="12" t="s">
        <v>24</v>
      </c>
      <c r="D1221" s="12" t="s">
        <v>60</v>
      </c>
      <c r="E1221" s="12" t="s">
        <v>1636</v>
      </c>
      <c r="F1221" s="21">
        <v>2243900</v>
      </c>
      <c r="G1221" s="21">
        <f>F1221</f>
        <v>2243900</v>
      </c>
      <c r="H1221" s="22">
        <f>ROUND(G1221/1000,0)</f>
        <v>2244</v>
      </c>
      <c r="I1221" s="22">
        <v>1875478.13</v>
      </c>
      <c r="J1221" s="22">
        <f>I1221</f>
        <v>1875478.13</v>
      </c>
      <c r="K1221" s="22">
        <f>ROUND(J1221/1000,0)+1</f>
        <v>1876</v>
      </c>
      <c r="L1221" s="17">
        <f t="shared" si="186"/>
        <v>83.60071301247773</v>
      </c>
    </row>
    <row r="1222" spans="1:12" ht="28.5" customHeight="1">
      <c r="A1222" s="18" t="s">
        <v>338</v>
      </c>
      <c r="B1222" s="12" t="s">
        <v>1193</v>
      </c>
      <c r="C1222" s="12" t="s">
        <v>339</v>
      </c>
      <c r="D1222" s="12" t="s">
        <v>1601</v>
      </c>
      <c r="E1222" s="12" t="s">
        <v>1601</v>
      </c>
      <c r="F1222" s="19" t="s">
        <v>1247</v>
      </c>
      <c r="G1222" s="19">
        <f>G1223</f>
        <v>2225506574.74</v>
      </c>
      <c r="H1222" s="20">
        <f>H1223</f>
        <v>2225506</v>
      </c>
      <c r="I1222" s="20" t="s">
        <v>1248</v>
      </c>
      <c r="J1222" s="20">
        <f>J1223</f>
        <v>2221911721.14</v>
      </c>
      <c r="K1222" s="20">
        <f>K1223</f>
        <v>2221911</v>
      </c>
      <c r="L1222" s="17">
        <f aca="true" t="shared" si="203" ref="L1222:L1285">K1222/H1222*100</f>
        <v>99.83846370218727</v>
      </c>
    </row>
    <row r="1223" spans="1:12" ht="56.25" customHeight="1">
      <c r="A1223" s="18" t="s">
        <v>217</v>
      </c>
      <c r="B1223" s="12" t="s">
        <v>1193</v>
      </c>
      <c r="C1223" s="12" t="s">
        <v>339</v>
      </c>
      <c r="D1223" s="12" t="s">
        <v>218</v>
      </c>
      <c r="E1223" s="12" t="s">
        <v>1601</v>
      </c>
      <c r="F1223" s="19" t="s">
        <v>1247</v>
      </c>
      <c r="G1223" s="19">
        <f>G1224+G1231</f>
        <v>2225506574.74</v>
      </c>
      <c r="H1223" s="20">
        <f>H1224+H1231</f>
        <v>2225506</v>
      </c>
      <c r="I1223" s="20" t="s">
        <v>1248</v>
      </c>
      <c r="J1223" s="20">
        <f>J1224+J1231</f>
        <v>2221911721.14</v>
      </c>
      <c r="K1223" s="20">
        <f>K1224+K1231</f>
        <v>2221911</v>
      </c>
      <c r="L1223" s="17">
        <f t="shared" si="203"/>
        <v>99.83846370218727</v>
      </c>
    </row>
    <row r="1224" spans="1:12" ht="83.25" customHeight="1">
      <c r="A1224" s="18" t="s">
        <v>219</v>
      </c>
      <c r="B1224" s="12" t="s">
        <v>1193</v>
      </c>
      <c r="C1224" s="12" t="s">
        <v>339</v>
      </c>
      <c r="D1224" s="12" t="s">
        <v>220</v>
      </c>
      <c r="E1224" s="12" t="s">
        <v>1601</v>
      </c>
      <c r="F1224" s="19" t="s">
        <v>1249</v>
      </c>
      <c r="G1224" s="19">
        <f>G1225+G1227+G1229</f>
        <v>463560900</v>
      </c>
      <c r="H1224" s="20">
        <f>H1225+H1227+H1229</f>
        <v>463560</v>
      </c>
      <c r="I1224" s="20" t="s">
        <v>1250</v>
      </c>
      <c r="J1224" s="20">
        <f>J1225+J1227+J1229</f>
        <v>463559041.1</v>
      </c>
      <c r="K1224" s="20">
        <f>K1225+K1227+K1229</f>
        <v>463559</v>
      </c>
      <c r="L1224" s="17">
        <f t="shared" si="203"/>
        <v>99.99978427819484</v>
      </c>
    </row>
    <row r="1225" spans="1:12" ht="124.5" customHeight="1">
      <c r="A1225" s="18" t="s">
        <v>1251</v>
      </c>
      <c r="B1225" s="12" t="s">
        <v>1193</v>
      </c>
      <c r="C1225" s="12" t="s">
        <v>339</v>
      </c>
      <c r="D1225" s="12" t="s">
        <v>1252</v>
      </c>
      <c r="E1225" s="12" t="s">
        <v>1601</v>
      </c>
      <c r="F1225" s="19" t="s">
        <v>1253</v>
      </c>
      <c r="G1225" s="19">
        <f>G1226</f>
        <v>18300</v>
      </c>
      <c r="H1225" s="20">
        <f>H1226</f>
        <v>18</v>
      </c>
      <c r="I1225" s="20" t="s">
        <v>1254</v>
      </c>
      <c r="J1225" s="20">
        <f>J1226</f>
        <v>18222.23</v>
      </c>
      <c r="K1225" s="20">
        <f>K1226</f>
        <v>18</v>
      </c>
      <c r="L1225" s="17">
        <f t="shared" si="203"/>
        <v>100</v>
      </c>
    </row>
    <row r="1226" spans="1:12" ht="42" customHeight="1">
      <c r="A1226" s="18" t="s">
        <v>1117</v>
      </c>
      <c r="B1226" s="12" t="s">
        <v>1193</v>
      </c>
      <c r="C1226" s="12" t="s">
        <v>339</v>
      </c>
      <c r="D1226" s="12" t="s">
        <v>1252</v>
      </c>
      <c r="E1226" s="12" t="s">
        <v>1118</v>
      </c>
      <c r="F1226" s="21">
        <v>18300</v>
      </c>
      <c r="G1226" s="21">
        <f>F1226</f>
        <v>18300</v>
      </c>
      <c r="H1226" s="22">
        <f>ROUND(G1226/1000,0)</f>
        <v>18</v>
      </c>
      <c r="I1226" s="22">
        <v>18222.23</v>
      </c>
      <c r="J1226" s="22">
        <f>I1226</f>
        <v>18222.23</v>
      </c>
      <c r="K1226" s="22">
        <f>ROUND(J1226/1000,0)</f>
        <v>18</v>
      </c>
      <c r="L1226" s="17">
        <f t="shared" si="203"/>
        <v>100</v>
      </c>
    </row>
    <row r="1227" spans="1:12" ht="151.5" customHeight="1">
      <c r="A1227" s="18" t="s">
        <v>1255</v>
      </c>
      <c r="B1227" s="12" t="s">
        <v>1193</v>
      </c>
      <c r="C1227" s="12" t="s">
        <v>339</v>
      </c>
      <c r="D1227" s="12" t="s">
        <v>1256</v>
      </c>
      <c r="E1227" s="12" t="s">
        <v>1601</v>
      </c>
      <c r="F1227" s="19" t="s">
        <v>1257</v>
      </c>
      <c r="G1227" s="19">
        <f>G1228</f>
        <v>436851400</v>
      </c>
      <c r="H1227" s="20">
        <f>H1228</f>
        <v>436851</v>
      </c>
      <c r="I1227" s="20" t="s">
        <v>1258</v>
      </c>
      <c r="J1227" s="20">
        <f>J1228</f>
        <v>436850197.01</v>
      </c>
      <c r="K1227" s="20">
        <f>K1228</f>
        <v>436850</v>
      </c>
      <c r="L1227" s="17">
        <f t="shared" si="203"/>
        <v>99.99977108899832</v>
      </c>
    </row>
    <row r="1228" spans="1:12" ht="42" customHeight="1">
      <c r="A1228" s="18" t="s">
        <v>1117</v>
      </c>
      <c r="B1228" s="12" t="s">
        <v>1193</v>
      </c>
      <c r="C1228" s="12" t="s">
        <v>339</v>
      </c>
      <c r="D1228" s="12" t="s">
        <v>1256</v>
      </c>
      <c r="E1228" s="12" t="s">
        <v>1118</v>
      </c>
      <c r="F1228" s="21">
        <v>436851400</v>
      </c>
      <c r="G1228" s="21">
        <f>F1228</f>
        <v>436851400</v>
      </c>
      <c r="H1228" s="22">
        <f>ROUND(G1228/1000,0)</f>
        <v>436851</v>
      </c>
      <c r="I1228" s="22">
        <v>436850197.01</v>
      </c>
      <c r="J1228" s="22">
        <f>I1228</f>
        <v>436850197.01</v>
      </c>
      <c r="K1228" s="22">
        <f>ROUND(J1228/1000,0)</f>
        <v>436850</v>
      </c>
      <c r="L1228" s="17">
        <f t="shared" si="203"/>
        <v>99.99977108899832</v>
      </c>
    </row>
    <row r="1229" spans="1:12" ht="83.25" customHeight="1">
      <c r="A1229" s="18" t="s">
        <v>1259</v>
      </c>
      <c r="B1229" s="12" t="s">
        <v>1193</v>
      </c>
      <c r="C1229" s="12" t="s">
        <v>339</v>
      </c>
      <c r="D1229" s="12" t="s">
        <v>1260</v>
      </c>
      <c r="E1229" s="12" t="s">
        <v>1601</v>
      </c>
      <c r="F1229" s="19" t="s">
        <v>1261</v>
      </c>
      <c r="G1229" s="19">
        <f>G1230</f>
        <v>26691200</v>
      </c>
      <c r="H1229" s="20">
        <f>H1230</f>
        <v>26691</v>
      </c>
      <c r="I1229" s="20" t="s">
        <v>1262</v>
      </c>
      <c r="J1229" s="20">
        <f>J1230</f>
        <v>26690621.86</v>
      </c>
      <c r="K1229" s="20">
        <f>K1230</f>
        <v>26691</v>
      </c>
      <c r="L1229" s="17">
        <f t="shared" si="203"/>
        <v>100</v>
      </c>
    </row>
    <row r="1230" spans="1:12" ht="42" customHeight="1">
      <c r="A1230" s="18" t="s">
        <v>1117</v>
      </c>
      <c r="B1230" s="12" t="s">
        <v>1193</v>
      </c>
      <c r="C1230" s="12" t="s">
        <v>339</v>
      </c>
      <c r="D1230" s="12" t="s">
        <v>1260</v>
      </c>
      <c r="E1230" s="12" t="s">
        <v>1118</v>
      </c>
      <c r="F1230" s="21">
        <v>26691200</v>
      </c>
      <c r="G1230" s="21">
        <f>F1230</f>
        <v>26691200</v>
      </c>
      <c r="H1230" s="22">
        <f>ROUND(G1230/1000,0)</f>
        <v>26691</v>
      </c>
      <c r="I1230" s="22">
        <v>26690621.86</v>
      </c>
      <c r="J1230" s="22">
        <f>I1230</f>
        <v>26690621.86</v>
      </c>
      <c r="K1230" s="22">
        <f>ROUND(J1230/1000,0)</f>
        <v>26691</v>
      </c>
      <c r="L1230" s="17">
        <f t="shared" si="203"/>
        <v>100</v>
      </c>
    </row>
    <row r="1231" spans="1:12" ht="83.25" customHeight="1">
      <c r="A1231" s="18" t="s">
        <v>255</v>
      </c>
      <c r="B1231" s="12" t="s">
        <v>1193</v>
      </c>
      <c r="C1231" s="12" t="s">
        <v>339</v>
      </c>
      <c r="D1231" s="12" t="s">
        <v>256</v>
      </c>
      <c r="E1231" s="12" t="s">
        <v>1601</v>
      </c>
      <c r="F1231" s="19" t="s">
        <v>1263</v>
      </c>
      <c r="G1231" s="19">
        <f>G1232+G1234+G1236+G1238</f>
        <v>1761945674.74</v>
      </c>
      <c r="H1231" s="20">
        <f>H1232+H1234+H1236+H1238</f>
        <v>1761946</v>
      </c>
      <c r="I1231" s="20" t="s">
        <v>1264</v>
      </c>
      <c r="J1231" s="20">
        <f>J1232+J1234+J1236+J1238</f>
        <v>1758352680.04</v>
      </c>
      <c r="K1231" s="20">
        <f>K1232+K1234+K1236+K1238</f>
        <v>1758352</v>
      </c>
      <c r="L1231" s="17">
        <f t="shared" si="203"/>
        <v>99.79602099042762</v>
      </c>
    </row>
    <row r="1232" spans="1:12" ht="56.25" customHeight="1">
      <c r="A1232" s="18" t="s">
        <v>1265</v>
      </c>
      <c r="B1232" s="12" t="s">
        <v>1193</v>
      </c>
      <c r="C1232" s="12" t="s">
        <v>339</v>
      </c>
      <c r="D1232" s="12" t="s">
        <v>1266</v>
      </c>
      <c r="E1232" s="12" t="s">
        <v>1601</v>
      </c>
      <c r="F1232" s="19" t="s">
        <v>1267</v>
      </c>
      <c r="G1232" s="19">
        <f>G1233</f>
        <v>9020000</v>
      </c>
      <c r="H1232" s="20">
        <f>H1233</f>
        <v>9020</v>
      </c>
      <c r="I1232" s="20" t="s">
        <v>1268</v>
      </c>
      <c r="J1232" s="20">
        <f>J1233</f>
        <v>8772364.37</v>
      </c>
      <c r="K1232" s="20">
        <f>K1233</f>
        <v>8772</v>
      </c>
      <c r="L1232" s="17">
        <f t="shared" si="203"/>
        <v>97.25055432372505</v>
      </c>
    </row>
    <row r="1233" spans="1:12" ht="42" customHeight="1">
      <c r="A1233" s="18" t="s">
        <v>1117</v>
      </c>
      <c r="B1233" s="12" t="s">
        <v>1193</v>
      </c>
      <c r="C1233" s="12" t="s">
        <v>339</v>
      </c>
      <c r="D1233" s="12" t="s">
        <v>1266</v>
      </c>
      <c r="E1233" s="12" t="s">
        <v>1118</v>
      </c>
      <c r="F1233" s="21">
        <v>9020000</v>
      </c>
      <c r="G1233" s="21">
        <f>F1233</f>
        <v>9020000</v>
      </c>
      <c r="H1233" s="22">
        <f>ROUND(G1233/1000,0)</f>
        <v>9020</v>
      </c>
      <c r="I1233" s="22">
        <v>8772364.37</v>
      </c>
      <c r="J1233" s="22">
        <f>I1233</f>
        <v>8772364.37</v>
      </c>
      <c r="K1233" s="22">
        <f>ROUND(J1233/1000,0)</f>
        <v>8772</v>
      </c>
      <c r="L1233" s="17">
        <f t="shared" si="203"/>
        <v>97.25055432372505</v>
      </c>
    </row>
    <row r="1234" spans="1:12" ht="124.5" customHeight="1">
      <c r="A1234" s="18" t="s">
        <v>1269</v>
      </c>
      <c r="B1234" s="12" t="s">
        <v>1193</v>
      </c>
      <c r="C1234" s="12" t="s">
        <v>339</v>
      </c>
      <c r="D1234" s="12" t="s">
        <v>1270</v>
      </c>
      <c r="E1234" s="12" t="s">
        <v>1601</v>
      </c>
      <c r="F1234" s="19" t="s">
        <v>1271</v>
      </c>
      <c r="G1234" s="19">
        <f>G1235</f>
        <v>894118800</v>
      </c>
      <c r="H1234" s="20">
        <f>H1235</f>
        <v>894119</v>
      </c>
      <c r="I1234" s="20" t="s">
        <v>1272</v>
      </c>
      <c r="J1234" s="20">
        <f>J1235</f>
        <v>894114739.25</v>
      </c>
      <c r="K1234" s="20">
        <f>K1235</f>
        <v>894115</v>
      </c>
      <c r="L1234" s="17">
        <f t="shared" si="203"/>
        <v>99.99955263225588</v>
      </c>
    </row>
    <row r="1235" spans="1:12" ht="42" customHeight="1">
      <c r="A1235" s="18" t="s">
        <v>1117</v>
      </c>
      <c r="B1235" s="12" t="s">
        <v>1193</v>
      </c>
      <c r="C1235" s="12" t="s">
        <v>339</v>
      </c>
      <c r="D1235" s="12" t="s">
        <v>1270</v>
      </c>
      <c r="E1235" s="12" t="s">
        <v>1118</v>
      </c>
      <c r="F1235" s="21">
        <v>894118800</v>
      </c>
      <c r="G1235" s="21">
        <f>F1235</f>
        <v>894118800</v>
      </c>
      <c r="H1235" s="22">
        <f>ROUND(G1235/1000,0)</f>
        <v>894119</v>
      </c>
      <c r="I1235" s="22">
        <v>894114739.25</v>
      </c>
      <c r="J1235" s="22">
        <f>I1235</f>
        <v>894114739.25</v>
      </c>
      <c r="K1235" s="22">
        <f>ROUND(J1235/1000,0)</f>
        <v>894115</v>
      </c>
      <c r="L1235" s="17">
        <f t="shared" si="203"/>
        <v>99.99955263225588</v>
      </c>
    </row>
    <row r="1236" spans="1:12" ht="83.25" customHeight="1">
      <c r="A1236" s="18" t="s">
        <v>1273</v>
      </c>
      <c r="B1236" s="12" t="s">
        <v>1193</v>
      </c>
      <c r="C1236" s="12" t="s">
        <v>339</v>
      </c>
      <c r="D1236" s="12" t="s">
        <v>1274</v>
      </c>
      <c r="E1236" s="12" t="s">
        <v>1601</v>
      </c>
      <c r="F1236" s="19" t="s">
        <v>1275</v>
      </c>
      <c r="G1236" s="19">
        <f>G1237</f>
        <v>8624000</v>
      </c>
      <c r="H1236" s="20">
        <f>H1237</f>
        <v>8624</v>
      </c>
      <c r="I1236" s="20" t="s">
        <v>1276</v>
      </c>
      <c r="J1236" s="20">
        <f>J1237</f>
        <v>8622302.37</v>
      </c>
      <c r="K1236" s="20">
        <f>K1237</f>
        <v>8622</v>
      </c>
      <c r="L1236" s="17">
        <f t="shared" si="203"/>
        <v>99.97680890538034</v>
      </c>
    </row>
    <row r="1237" spans="1:12" ht="42" customHeight="1">
      <c r="A1237" s="18" t="s">
        <v>1117</v>
      </c>
      <c r="B1237" s="12" t="s">
        <v>1193</v>
      </c>
      <c r="C1237" s="12" t="s">
        <v>339</v>
      </c>
      <c r="D1237" s="12" t="s">
        <v>1274</v>
      </c>
      <c r="E1237" s="12" t="s">
        <v>1118</v>
      </c>
      <c r="F1237" s="21">
        <v>8624000</v>
      </c>
      <c r="G1237" s="21">
        <f>F1237</f>
        <v>8624000</v>
      </c>
      <c r="H1237" s="22">
        <f>ROUND(G1237/1000,0)</f>
        <v>8624</v>
      </c>
      <c r="I1237" s="22">
        <v>8622302.37</v>
      </c>
      <c r="J1237" s="22">
        <f>I1237</f>
        <v>8622302.37</v>
      </c>
      <c r="K1237" s="22">
        <f>ROUND(J1237/1000,0)</f>
        <v>8622</v>
      </c>
      <c r="L1237" s="17">
        <f t="shared" si="203"/>
        <v>99.97680890538034</v>
      </c>
    </row>
    <row r="1238" spans="1:12" ht="83.25" customHeight="1">
      <c r="A1238" s="18" t="s">
        <v>1259</v>
      </c>
      <c r="B1238" s="12" t="s">
        <v>1193</v>
      </c>
      <c r="C1238" s="12" t="s">
        <v>339</v>
      </c>
      <c r="D1238" s="12" t="s">
        <v>1277</v>
      </c>
      <c r="E1238" s="12" t="s">
        <v>1601</v>
      </c>
      <c r="F1238" s="19" t="s">
        <v>1278</v>
      </c>
      <c r="G1238" s="19">
        <f>G1239</f>
        <v>850182874.74</v>
      </c>
      <c r="H1238" s="20">
        <f>H1239</f>
        <v>850183</v>
      </c>
      <c r="I1238" s="20" t="s">
        <v>1279</v>
      </c>
      <c r="J1238" s="20">
        <f>J1239</f>
        <v>846843274.05</v>
      </c>
      <c r="K1238" s="20">
        <f>K1239</f>
        <v>846843</v>
      </c>
      <c r="L1238" s="17">
        <f t="shared" si="203"/>
        <v>99.60714340324377</v>
      </c>
    </row>
    <row r="1239" spans="1:12" ht="42" customHeight="1">
      <c r="A1239" s="18" t="s">
        <v>1117</v>
      </c>
      <c r="B1239" s="12" t="s">
        <v>1193</v>
      </c>
      <c r="C1239" s="12" t="s">
        <v>339</v>
      </c>
      <c r="D1239" s="12" t="s">
        <v>1277</v>
      </c>
      <c r="E1239" s="12" t="s">
        <v>1118</v>
      </c>
      <c r="F1239" s="21">
        <v>850182874.74</v>
      </c>
      <c r="G1239" s="21">
        <f>F1239</f>
        <v>850182874.74</v>
      </c>
      <c r="H1239" s="22">
        <f>ROUND(G1239/1000,0)</f>
        <v>850183</v>
      </c>
      <c r="I1239" s="22">
        <v>846843274.05</v>
      </c>
      <c r="J1239" s="22">
        <f>I1239</f>
        <v>846843274.05</v>
      </c>
      <c r="K1239" s="22">
        <f>ROUND(J1239/1000,0)</f>
        <v>846843</v>
      </c>
      <c r="L1239" s="17">
        <f t="shared" si="203"/>
        <v>99.60714340324377</v>
      </c>
    </row>
    <row r="1240" spans="1:12" ht="28.5" customHeight="1">
      <c r="A1240" s="18" t="s">
        <v>141</v>
      </c>
      <c r="B1240" s="12" t="s">
        <v>1193</v>
      </c>
      <c r="C1240" s="12" t="s">
        <v>142</v>
      </c>
      <c r="D1240" s="12" t="s">
        <v>1601</v>
      </c>
      <c r="E1240" s="12" t="s">
        <v>1601</v>
      </c>
      <c r="F1240" s="19" t="s">
        <v>1280</v>
      </c>
      <c r="G1240" s="19">
        <f>G1241</f>
        <v>1292700</v>
      </c>
      <c r="H1240" s="20">
        <f>H1241</f>
        <v>1293</v>
      </c>
      <c r="I1240" s="20" t="s">
        <v>1281</v>
      </c>
      <c r="J1240" s="20">
        <f>J1241</f>
        <v>1281240.72</v>
      </c>
      <c r="K1240" s="20">
        <f>K1241</f>
        <v>1282</v>
      </c>
      <c r="L1240" s="17">
        <f t="shared" si="203"/>
        <v>99.1492652745553</v>
      </c>
    </row>
    <row r="1241" spans="1:12" ht="42" customHeight="1">
      <c r="A1241" s="18" t="s">
        <v>118</v>
      </c>
      <c r="B1241" s="12" t="s">
        <v>1193</v>
      </c>
      <c r="C1241" s="12" t="s">
        <v>142</v>
      </c>
      <c r="D1241" s="12" t="s">
        <v>119</v>
      </c>
      <c r="E1241" s="12" t="s">
        <v>1601</v>
      </c>
      <c r="F1241" s="19" t="s">
        <v>1280</v>
      </c>
      <c r="G1241" s="19">
        <f>G1242+G1245</f>
        <v>1292700</v>
      </c>
      <c r="H1241" s="20">
        <f>H1242+H1245</f>
        <v>1293</v>
      </c>
      <c r="I1241" s="20" t="s">
        <v>1281</v>
      </c>
      <c r="J1241" s="20">
        <f>J1242+J1245</f>
        <v>1281240.72</v>
      </c>
      <c r="K1241" s="20">
        <f>K1242+K1245</f>
        <v>1282</v>
      </c>
      <c r="L1241" s="17">
        <f t="shared" si="203"/>
        <v>99.1492652745553</v>
      </c>
    </row>
    <row r="1242" spans="1:12" ht="69.75" customHeight="1">
      <c r="A1242" s="18" t="s">
        <v>120</v>
      </c>
      <c r="B1242" s="12" t="s">
        <v>1193</v>
      </c>
      <c r="C1242" s="12" t="s">
        <v>142</v>
      </c>
      <c r="D1242" s="12" t="s">
        <v>121</v>
      </c>
      <c r="E1242" s="12" t="s">
        <v>1601</v>
      </c>
      <c r="F1242" s="19" t="s">
        <v>444</v>
      </c>
      <c r="G1242" s="19">
        <f>G1243</f>
        <v>10000</v>
      </c>
      <c r="H1242" s="20">
        <f>H1243</f>
        <v>10</v>
      </c>
      <c r="I1242" s="20" t="s">
        <v>1689</v>
      </c>
      <c r="J1242" s="20">
        <f>J1243</f>
        <v>0</v>
      </c>
      <c r="K1242" s="20">
        <f>K1243</f>
        <v>0</v>
      </c>
      <c r="L1242" s="17">
        <f t="shared" si="203"/>
        <v>0</v>
      </c>
    </row>
    <row r="1243" spans="1:12" ht="56.25" customHeight="1">
      <c r="A1243" s="18" t="s">
        <v>1265</v>
      </c>
      <c r="B1243" s="12" t="s">
        <v>1193</v>
      </c>
      <c r="C1243" s="12" t="s">
        <v>142</v>
      </c>
      <c r="D1243" s="12" t="s">
        <v>1282</v>
      </c>
      <c r="E1243" s="12" t="s">
        <v>1601</v>
      </c>
      <c r="F1243" s="19" t="s">
        <v>444</v>
      </c>
      <c r="G1243" s="19">
        <f>G1244</f>
        <v>10000</v>
      </c>
      <c r="H1243" s="20">
        <f>H1244</f>
        <v>10</v>
      </c>
      <c r="I1243" s="20" t="s">
        <v>1689</v>
      </c>
      <c r="J1243" s="20">
        <f>J1244</f>
        <v>0</v>
      </c>
      <c r="K1243" s="20">
        <f>K1244</f>
        <v>0</v>
      </c>
      <c r="L1243" s="17">
        <f t="shared" si="203"/>
        <v>0</v>
      </c>
    </row>
    <row r="1244" spans="1:12" ht="42" customHeight="1">
      <c r="A1244" s="18" t="s">
        <v>1117</v>
      </c>
      <c r="B1244" s="12" t="s">
        <v>1193</v>
      </c>
      <c r="C1244" s="12" t="s">
        <v>142</v>
      </c>
      <c r="D1244" s="12" t="s">
        <v>1282</v>
      </c>
      <c r="E1244" s="12" t="s">
        <v>1118</v>
      </c>
      <c r="F1244" s="21">
        <v>10000</v>
      </c>
      <c r="G1244" s="21">
        <f>F1244</f>
        <v>10000</v>
      </c>
      <c r="H1244" s="22">
        <f>ROUND(G1244/1000,0)</f>
        <v>10</v>
      </c>
      <c r="I1244" s="22">
        <v>0</v>
      </c>
      <c r="J1244" s="22">
        <f>I1244</f>
        <v>0</v>
      </c>
      <c r="K1244" s="22">
        <f>ROUND(J1244/1000,0)</f>
        <v>0</v>
      </c>
      <c r="L1244" s="17">
        <f t="shared" si="203"/>
        <v>0</v>
      </c>
    </row>
    <row r="1245" spans="1:12" ht="83.25" customHeight="1">
      <c r="A1245" s="18" t="s">
        <v>185</v>
      </c>
      <c r="B1245" s="12" t="s">
        <v>1193</v>
      </c>
      <c r="C1245" s="12" t="s">
        <v>142</v>
      </c>
      <c r="D1245" s="12" t="s">
        <v>186</v>
      </c>
      <c r="E1245" s="12" t="s">
        <v>1601</v>
      </c>
      <c r="F1245" s="19" t="s">
        <v>1283</v>
      </c>
      <c r="G1245" s="19">
        <f>G1246+G1248</f>
        <v>1282700</v>
      </c>
      <c r="H1245" s="20">
        <f>H1246+H1248</f>
        <v>1283</v>
      </c>
      <c r="I1245" s="20" t="s">
        <v>1281</v>
      </c>
      <c r="J1245" s="20">
        <f>J1246+J1248</f>
        <v>1281240.72</v>
      </c>
      <c r="K1245" s="20">
        <f>K1246+K1248</f>
        <v>1282</v>
      </c>
      <c r="L1245" s="17">
        <f t="shared" si="203"/>
        <v>99.92205767731879</v>
      </c>
    </row>
    <row r="1246" spans="1:12" ht="28.5" customHeight="1">
      <c r="A1246" s="18" t="s">
        <v>1656</v>
      </c>
      <c r="B1246" s="12" t="s">
        <v>1193</v>
      </c>
      <c r="C1246" s="12" t="s">
        <v>142</v>
      </c>
      <c r="D1246" s="12" t="s">
        <v>1284</v>
      </c>
      <c r="E1246" s="12" t="s">
        <v>1601</v>
      </c>
      <c r="F1246" s="19" t="s">
        <v>1285</v>
      </c>
      <c r="G1246" s="19">
        <f>G1247</f>
        <v>1192000</v>
      </c>
      <c r="H1246" s="20">
        <f>H1247</f>
        <v>1192</v>
      </c>
      <c r="I1246" s="20" t="s">
        <v>1286</v>
      </c>
      <c r="J1246" s="20">
        <f>J1247</f>
        <v>1190580.72</v>
      </c>
      <c r="K1246" s="20">
        <f>K1247</f>
        <v>1191</v>
      </c>
      <c r="L1246" s="17">
        <f t="shared" si="203"/>
        <v>99.91610738255034</v>
      </c>
    </row>
    <row r="1247" spans="1:12" ht="56.25" customHeight="1">
      <c r="A1247" s="18" t="s">
        <v>1635</v>
      </c>
      <c r="B1247" s="12" t="s">
        <v>1193</v>
      </c>
      <c r="C1247" s="12" t="s">
        <v>142</v>
      </c>
      <c r="D1247" s="12" t="s">
        <v>1284</v>
      </c>
      <c r="E1247" s="12" t="s">
        <v>1636</v>
      </c>
      <c r="F1247" s="21">
        <v>1192000</v>
      </c>
      <c r="G1247" s="21">
        <f>F1247</f>
        <v>1192000</v>
      </c>
      <c r="H1247" s="22">
        <f>ROUND(G1247/1000,0)</f>
        <v>1192</v>
      </c>
      <c r="I1247" s="22">
        <v>1190580.72</v>
      </c>
      <c r="J1247" s="22">
        <f>I1247</f>
        <v>1190580.72</v>
      </c>
      <c r="K1247" s="22">
        <f>ROUND(J1247/1000,0)</f>
        <v>1191</v>
      </c>
      <c r="L1247" s="17">
        <f t="shared" si="203"/>
        <v>99.91610738255034</v>
      </c>
    </row>
    <row r="1248" spans="1:12" ht="28.5" customHeight="1">
      <c r="A1248" s="18" t="s">
        <v>196</v>
      </c>
      <c r="B1248" s="12" t="s">
        <v>1193</v>
      </c>
      <c r="C1248" s="12" t="s">
        <v>142</v>
      </c>
      <c r="D1248" s="12" t="s">
        <v>197</v>
      </c>
      <c r="E1248" s="12" t="s">
        <v>1601</v>
      </c>
      <c r="F1248" s="19" t="s">
        <v>1287</v>
      </c>
      <c r="G1248" s="19">
        <f>G1249</f>
        <v>90700</v>
      </c>
      <c r="H1248" s="20">
        <f>H1249</f>
        <v>91</v>
      </c>
      <c r="I1248" s="20" t="s">
        <v>1288</v>
      </c>
      <c r="J1248" s="20">
        <f>J1249</f>
        <v>90660</v>
      </c>
      <c r="K1248" s="20">
        <f>K1249</f>
        <v>91</v>
      </c>
      <c r="L1248" s="17">
        <f t="shared" si="203"/>
        <v>100</v>
      </c>
    </row>
    <row r="1249" spans="1:12" ht="56.25" customHeight="1">
      <c r="A1249" s="18" t="s">
        <v>1635</v>
      </c>
      <c r="B1249" s="12" t="s">
        <v>1193</v>
      </c>
      <c r="C1249" s="12" t="s">
        <v>142</v>
      </c>
      <c r="D1249" s="12" t="s">
        <v>197</v>
      </c>
      <c r="E1249" s="12" t="s">
        <v>1636</v>
      </c>
      <c r="F1249" s="21">
        <v>90700</v>
      </c>
      <c r="G1249" s="21">
        <f>F1249</f>
        <v>90700</v>
      </c>
      <c r="H1249" s="22">
        <f>ROUND(G1249/1000,0)</f>
        <v>91</v>
      </c>
      <c r="I1249" s="22">
        <v>90660</v>
      </c>
      <c r="J1249" s="22">
        <f>I1249</f>
        <v>90660</v>
      </c>
      <c r="K1249" s="22">
        <f>ROUND(J1249/1000,0)</f>
        <v>91</v>
      </c>
      <c r="L1249" s="17">
        <f t="shared" si="203"/>
        <v>100</v>
      </c>
    </row>
    <row r="1250" spans="1:12" ht="28.5" customHeight="1">
      <c r="A1250" s="18" t="s">
        <v>1289</v>
      </c>
      <c r="B1250" s="12" t="s">
        <v>1193</v>
      </c>
      <c r="C1250" s="12" t="s">
        <v>1290</v>
      </c>
      <c r="D1250" s="12" t="s">
        <v>1601</v>
      </c>
      <c r="E1250" s="12" t="s">
        <v>1601</v>
      </c>
      <c r="F1250" s="19" t="s">
        <v>1291</v>
      </c>
      <c r="G1250" s="19">
        <f aca="true" t="shared" si="204" ref="G1250:H1253">G1251</f>
        <v>171975607.85</v>
      </c>
      <c r="H1250" s="20">
        <f t="shared" si="204"/>
        <v>171976</v>
      </c>
      <c r="I1250" s="20" t="s">
        <v>1292</v>
      </c>
      <c r="J1250" s="20">
        <f aca="true" t="shared" si="205" ref="J1250:K1253">J1251</f>
        <v>169166259.36</v>
      </c>
      <c r="K1250" s="20">
        <f t="shared" si="205"/>
        <v>169166</v>
      </c>
      <c r="L1250" s="17">
        <f t="shared" si="203"/>
        <v>98.36605107689445</v>
      </c>
    </row>
    <row r="1251" spans="1:12" ht="56.25" customHeight="1">
      <c r="A1251" s="18" t="s">
        <v>523</v>
      </c>
      <c r="B1251" s="12" t="s">
        <v>1193</v>
      </c>
      <c r="C1251" s="12" t="s">
        <v>1290</v>
      </c>
      <c r="D1251" s="12" t="s">
        <v>524</v>
      </c>
      <c r="E1251" s="12" t="s">
        <v>1601</v>
      </c>
      <c r="F1251" s="19" t="s">
        <v>1291</v>
      </c>
      <c r="G1251" s="19">
        <f t="shared" si="204"/>
        <v>171975607.85</v>
      </c>
      <c r="H1251" s="20">
        <f t="shared" si="204"/>
        <v>171976</v>
      </c>
      <c r="I1251" s="20" t="s">
        <v>1292</v>
      </c>
      <c r="J1251" s="20">
        <f t="shared" si="205"/>
        <v>169166259.36</v>
      </c>
      <c r="K1251" s="20">
        <f t="shared" si="205"/>
        <v>169166</v>
      </c>
      <c r="L1251" s="17">
        <f t="shared" si="203"/>
        <v>98.36605107689445</v>
      </c>
    </row>
    <row r="1252" spans="1:12" ht="138" customHeight="1">
      <c r="A1252" s="18" t="s">
        <v>1293</v>
      </c>
      <c r="B1252" s="12" t="s">
        <v>1193</v>
      </c>
      <c r="C1252" s="12" t="s">
        <v>1290</v>
      </c>
      <c r="D1252" s="12" t="s">
        <v>1294</v>
      </c>
      <c r="E1252" s="12" t="s">
        <v>1601</v>
      </c>
      <c r="F1252" s="19" t="s">
        <v>1291</v>
      </c>
      <c r="G1252" s="19">
        <f t="shared" si="204"/>
        <v>171975607.85</v>
      </c>
      <c r="H1252" s="20">
        <f t="shared" si="204"/>
        <v>171976</v>
      </c>
      <c r="I1252" s="20" t="s">
        <v>1292</v>
      </c>
      <c r="J1252" s="20">
        <f t="shared" si="205"/>
        <v>169166259.36</v>
      </c>
      <c r="K1252" s="20">
        <f t="shared" si="205"/>
        <v>169166</v>
      </c>
      <c r="L1252" s="17">
        <f t="shared" si="203"/>
        <v>98.36605107689445</v>
      </c>
    </row>
    <row r="1253" spans="1:12" ht="83.25" customHeight="1">
      <c r="A1253" s="18" t="s">
        <v>1259</v>
      </c>
      <c r="B1253" s="12" t="s">
        <v>1193</v>
      </c>
      <c r="C1253" s="12" t="s">
        <v>1290</v>
      </c>
      <c r="D1253" s="12" t="s">
        <v>1295</v>
      </c>
      <c r="E1253" s="12" t="s">
        <v>1601</v>
      </c>
      <c r="F1253" s="19" t="s">
        <v>1291</v>
      </c>
      <c r="G1253" s="19">
        <f t="shared" si="204"/>
        <v>171975607.85</v>
      </c>
      <c r="H1253" s="20">
        <f t="shared" si="204"/>
        <v>171976</v>
      </c>
      <c r="I1253" s="20" t="s">
        <v>1292</v>
      </c>
      <c r="J1253" s="20">
        <f t="shared" si="205"/>
        <v>169166259.36</v>
      </c>
      <c r="K1253" s="20">
        <f t="shared" si="205"/>
        <v>169166</v>
      </c>
      <c r="L1253" s="17">
        <f t="shared" si="203"/>
        <v>98.36605107689445</v>
      </c>
    </row>
    <row r="1254" spans="1:12" ht="42.75" customHeight="1">
      <c r="A1254" s="18" t="s">
        <v>1117</v>
      </c>
      <c r="B1254" s="12" t="s">
        <v>1193</v>
      </c>
      <c r="C1254" s="12" t="s">
        <v>1290</v>
      </c>
      <c r="D1254" s="12" t="s">
        <v>1295</v>
      </c>
      <c r="E1254" s="12" t="s">
        <v>1118</v>
      </c>
      <c r="F1254" s="21">
        <v>171975607.85</v>
      </c>
      <c r="G1254" s="21">
        <f>F1254</f>
        <v>171975607.85</v>
      </c>
      <c r="H1254" s="22">
        <f>ROUND(G1254/1000,0)</f>
        <v>171976</v>
      </c>
      <c r="I1254" s="22">
        <v>169166259.36</v>
      </c>
      <c r="J1254" s="22">
        <f>I1254</f>
        <v>169166259.36</v>
      </c>
      <c r="K1254" s="22">
        <f>ROUND(J1254/1000,0)</f>
        <v>169166</v>
      </c>
      <c r="L1254" s="17">
        <f t="shared" si="203"/>
        <v>98.36605107689445</v>
      </c>
    </row>
    <row r="1255" spans="1:12" ht="56.25" customHeight="1">
      <c r="A1255" s="13" t="s">
        <v>1296</v>
      </c>
      <c r="B1255" s="14" t="s">
        <v>1297</v>
      </c>
      <c r="C1255" s="14" t="s">
        <v>1601</v>
      </c>
      <c r="D1255" s="14" t="s">
        <v>1601</v>
      </c>
      <c r="E1255" s="14" t="s">
        <v>1601</v>
      </c>
      <c r="F1255" s="15" t="s">
        <v>1298</v>
      </c>
      <c r="G1255" s="15">
        <f>G1256+G1267+G1281</f>
        <v>351562100</v>
      </c>
      <c r="H1255" s="16">
        <f>H1256+H1267+H1281</f>
        <v>351563</v>
      </c>
      <c r="I1255" s="16" t="s">
        <v>1299</v>
      </c>
      <c r="J1255" s="16">
        <f>J1256+J1267+J1281</f>
        <v>349148155.68</v>
      </c>
      <c r="K1255" s="16">
        <f>K1256+K1267+K1281</f>
        <v>349149</v>
      </c>
      <c r="L1255" s="24">
        <f t="shared" si="203"/>
        <v>99.31335208767703</v>
      </c>
    </row>
    <row r="1256" spans="1:12" ht="28.5" customHeight="1">
      <c r="A1256" s="18" t="s">
        <v>1643</v>
      </c>
      <c r="B1256" s="12" t="s">
        <v>1297</v>
      </c>
      <c r="C1256" s="12" t="s">
        <v>1644</v>
      </c>
      <c r="D1256" s="12" t="s">
        <v>1601</v>
      </c>
      <c r="E1256" s="12" t="s">
        <v>1601</v>
      </c>
      <c r="F1256" s="19" t="s">
        <v>1300</v>
      </c>
      <c r="G1256" s="19">
        <f>G1257+G1263</f>
        <v>40978500</v>
      </c>
      <c r="H1256" s="20">
        <f>H1257+H1263</f>
        <v>40979</v>
      </c>
      <c r="I1256" s="20" t="s">
        <v>1301</v>
      </c>
      <c r="J1256" s="20">
        <f>J1257+J1263</f>
        <v>40699173.64</v>
      </c>
      <c r="K1256" s="20">
        <f>K1257+K1263</f>
        <v>40700</v>
      </c>
      <c r="L1256" s="17">
        <f t="shared" si="203"/>
        <v>99.31916347397447</v>
      </c>
    </row>
    <row r="1257" spans="1:12" ht="56.25" customHeight="1">
      <c r="A1257" s="18" t="s">
        <v>1198</v>
      </c>
      <c r="B1257" s="12" t="s">
        <v>1297</v>
      </c>
      <c r="C1257" s="12" t="s">
        <v>1644</v>
      </c>
      <c r="D1257" s="12" t="s">
        <v>1199</v>
      </c>
      <c r="E1257" s="12" t="s">
        <v>1601</v>
      </c>
      <c r="F1257" s="19" t="s">
        <v>1302</v>
      </c>
      <c r="G1257" s="19">
        <f>G1258</f>
        <v>32922000</v>
      </c>
      <c r="H1257" s="20">
        <f>H1258</f>
        <v>32922</v>
      </c>
      <c r="I1257" s="20" t="s">
        <v>1303</v>
      </c>
      <c r="J1257" s="20">
        <f>J1258</f>
        <v>32644567.47</v>
      </c>
      <c r="K1257" s="20">
        <f>K1258</f>
        <v>32645</v>
      </c>
      <c r="L1257" s="17">
        <f t="shared" si="203"/>
        <v>99.1586173379503</v>
      </c>
    </row>
    <row r="1258" spans="1:12" ht="151.5" customHeight="1">
      <c r="A1258" s="18" t="s">
        <v>1202</v>
      </c>
      <c r="B1258" s="12" t="s">
        <v>1297</v>
      </c>
      <c r="C1258" s="12" t="s">
        <v>1644</v>
      </c>
      <c r="D1258" s="12" t="s">
        <v>1203</v>
      </c>
      <c r="E1258" s="12" t="s">
        <v>1601</v>
      </c>
      <c r="F1258" s="19" t="s">
        <v>1302</v>
      </c>
      <c r="G1258" s="19">
        <f>G1259+G1261</f>
        <v>32922000</v>
      </c>
      <c r="H1258" s="20">
        <f>H1259+H1261</f>
        <v>32922</v>
      </c>
      <c r="I1258" s="20" t="s">
        <v>1303</v>
      </c>
      <c r="J1258" s="20">
        <f>J1259+J1261</f>
        <v>32644567.47</v>
      </c>
      <c r="K1258" s="20">
        <f>K1259+K1261</f>
        <v>32645</v>
      </c>
      <c r="L1258" s="17">
        <f t="shared" si="203"/>
        <v>99.1586173379503</v>
      </c>
    </row>
    <row r="1259" spans="1:12" ht="28.5" customHeight="1">
      <c r="A1259" s="18" t="s">
        <v>1656</v>
      </c>
      <c r="B1259" s="12" t="s">
        <v>1297</v>
      </c>
      <c r="C1259" s="12" t="s">
        <v>1644</v>
      </c>
      <c r="D1259" s="12" t="s">
        <v>1204</v>
      </c>
      <c r="E1259" s="12" t="s">
        <v>1601</v>
      </c>
      <c r="F1259" s="19" t="s">
        <v>1304</v>
      </c>
      <c r="G1259" s="19">
        <f>G1260</f>
        <v>26609600</v>
      </c>
      <c r="H1259" s="20">
        <f>H1260</f>
        <v>26610</v>
      </c>
      <c r="I1259" s="20" t="s">
        <v>1305</v>
      </c>
      <c r="J1259" s="20">
        <f>J1260</f>
        <v>26608794.99</v>
      </c>
      <c r="K1259" s="20">
        <f>K1260</f>
        <v>26609</v>
      </c>
      <c r="L1259" s="17">
        <f t="shared" si="203"/>
        <v>99.99624201428034</v>
      </c>
    </row>
    <row r="1260" spans="1:12" ht="28.5" customHeight="1">
      <c r="A1260" s="18" t="s">
        <v>1641</v>
      </c>
      <c r="B1260" s="12" t="s">
        <v>1297</v>
      </c>
      <c r="C1260" s="12" t="s">
        <v>1644</v>
      </c>
      <c r="D1260" s="12" t="s">
        <v>1204</v>
      </c>
      <c r="E1260" s="12" t="s">
        <v>1642</v>
      </c>
      <c r="F1260" s="21">
        <v>26609600</v>
      </c>
      <c r="G1260" s="21">
        <f>F1260</f>
        <v>26609600</v>
      </c>
      <c r="H1260" s="22">
        <f>ROUND(G1260/1000,0)</f>
        <v>26610</v>
      </c>
      <c r="I1260" s="22">
        <v>26608794.99</v>
      </c>
      <c r="J1260" s="22">
        <f>I1260</f>
        <v>26608794.99</v>
      </c>
      <c r="K1260" s="22">
        <f>ROUND(J1260/1000,0)</f>
        <v>26609</v>
      </c>
      <c r="L1260" s="17">
        <f t="shared" si="203"/>
        <v>99.99624201428034</v>
      </c>
    </row>
    <row r="1261" spans="1:12" ht="69.75" customHeight="1">
      <c r="A1261" s="18" t="s">
        <v>1306</v>
      </c>
      <c r="B1261" s="12" t="s">
        <v>1297</v>
      </c>
      <c r="C1261" s="12" t="s">
        <v>1644</v>
      </c>
      <c r="D1261" s="12" t="s">
        <v>1307</v>
      </c>
      <c r="E1261" s="12" t="s">
        <v>1601</v>
      </c>
      <c r="F1261" s="19" t="s">
        <v>1308</v>
      </c>
      <c r="G1261" s="19">
        <f>G1262</f>
        <v>6312400</v>
      </c>
      <c r="H1261" s="20">
        <f>H1262</f>
        <v>6312</v>
      </c>
      <c r="I1261" s="20" t="s">
        <v>1309</v>
      </c>
      <c r="J1261" s="20">
        <f>J1262</f>
        <v>6035772.48</v>
      </c>
      <c r="K1261" s="20">
        <f>K1262</f>
        <v>6036</v>
      </c>
      <c r="L1261" s="17">
        <f t="shared" si="203"/>
        <v>95.62737642585552</v>
      </c>
    </row>
    <row r="1262" spans="1:12" ht="56.25" customHeight="1">
      <c r="A1262" s="18" t="s">
        <v>1635</v>
      </c>
      <c r="B1262" s="12" t="s">
        <v>1297</v>
      </c>
      <c r="C1262" s="12" t="s">
        <v>1644</v>
      </c>
      <c r="D1262" s="12" t="s">
        <v>1307</v>
      </c>
      <c r="E1262" s="12" t="s">
        <v>1636</v>
      </c>
      <c r="F1262" s="21">
        <v>6312400</v>
      </c>
      <c r="G1262" s="21">
        <f>F1262</f>
        <v>6312400</v>
      </c>
      <c r="H1262" s="22">
        <f>ROUND(G1262/1000,0)</f>
        <v>6312</v>
      </c>
      <c r="I1262" s="22">
        <v>6035772.48</v>
      </c>
      <c r="J1262" s="22">
        <f>I1262</f>
        <v>6035772.48</v>
      </c>
      <c r="K1262" s="22">
        <f>ROUND(J1262/1000,0)</f>
        <v>6036</v>
      </c>
      <c r="L1262" s="17">
        <f t="shared" si="203"/>
        <v>95.62737642585552</v>
      </c>
    </row>
    <row r="1263" spans="1:12" ht="56.25" customHeight="1">
      <c r="A1263" s="18" t="s">
        <v>1647</v>
      </c>
      <c r="B1263" s="12" t="s">
        <v>1297</v>
      </c>
      <c r="C1263" s="12" t="s">
        <v>1644</v>
      </c>
      <c r="D1263" s="12" t="s">
        <v>1648</v>
      </c>
      <c r="E1263" s="12" t="s">
        <v>1601</v>
      </c>
      <c r="F1263" s="19" t="s">
        <v>1310</v>
      </c>
      <c r="G1263" s="19">
        <f aca="true" t="shared" si="206" ref="G1263:H1265">G1264</f>
        <v>8056500</v>
      </c>
      <c r="H1263" s="20">
        <f t="shared" si="206"/>
        <v>8057</v>
      </c>
      <c r="I1263" s="20" t="s">
        <v>1311</v>
      </c>
      <c r="J1263" s="20">
        <f aca="true" t="shared" si="207" ref="J1263:K1265">J1264</f>
        <v>8054606.17</v>
      </c>
      <c r="K1263" s="20">
        <f t="shared" si="207"/>
        <v>8055</v>
      </c>
      <c r="L1263" s="17">
        <f t="shared" si="203"/>
        <v>99.97517686483803</v>
      </c>
    </row>
    <row r="1264" spans="1:12" ht="96.75" customHeight="1">
      <c r="A1264" s="18" t="s">
        <v>1650</v>
      </c>
      <c r="B1264" s="12" t="s">
        <v>1297</v>
      </c>
      <c r="C1264" s="12" t="s">
        <v>1644</v>
      </c>
      <c r="D1264" s="12" t="s">
        <v>1651</v>
      </c>
      <c r="E1264" s="12" t="s">
        <v>1601</v>
      </c>
      <c r="F1264" s="19" t="s">
        <v>1310</v>
      </c>
      <c r="G1264" s="19">
        <f t="shared" si="206"/>
        <v>8056500</v>
      </c>
      <c r="H1264" s="20">
        <f t="shared" si="206"/>
        <v>8057</v>
      </c>
      <c r="I1264" s="20" t="s">
        <v>1311</v>
      </c>
      <c r="J1264" s="20">
        <f t="shared" si="207"/>
        <v>8054606.17</v>
      </c>
      <c r="K1264" s="20">
        <f t="shared" si="207"/>
        <v>8055</v>
      </c>
      <c r="L1264" s="17">
        <f t="shared" si="203"/>
        <v>99.97517686483803</v>
      </c>
    </row>
    <row r="1265" spans="1:12" ht="42" customHeight="1">
      <c r="A1265" s="18" t="s">
        <v>1652</v>
      </c>
      <c r="B1265" s="12" t="s">
        <v>1297</v>
      </c>
      <c r="C1265" s="12" t="s">
        <v>1644</v>
      </c>
      <c r="D1265" s="12" t="s">
        <v>1653</v>
      </c>
      <c r="E1265" s="12" t="s">
        <v>1601</v>
      </c>
      <c r="F1265" s="19" t="s">
        <v>1310</v>
      </c>
      <c r="G1265" s="19">
        <f t="shared" si="206"/>
        <v>8056500</v>
      </c>
      <c r="H1265" s="20">
        <f t="shared" si="206"/>
        <v>8057</v>
      </c>
      <c r="I1265" s="20" t="s">
        <v>1311</v>
      </c>
      <c r="J1265" s="20">
        <f t="shared" si="207"/>
        <v>8054606.17</v>
      </c>
      <c r="K1265" s="20">
        <f t="shared" si="207"/>
        <v>8055</v>
      </c>
      <c r="L1265" s="17">
        <f t="shared" si="203"/>
        <v>99.97517686483803</v>
      </c>
    </row>
    <row r="1266" spans="1:12" ht="28.5" customHeight="1">
      <c r="A1266" s="18" t="s">
        <v>1641</v>
      </c>
      <c r="B1266" s="12" t="s">
        <v>1297</v>
      </c>
      <c r="C1266" s="12" t="s">
        <v>1644</v>
      </c>
      <c r="D1266" s="12" t="s">
        <v>1653</v>
      </c>
      <c r="E1266" s="12" t="s">
        <v>1642</v>
      </c>
      <c r="F1266" s="21">
        <v>8056500</v>
      </c>
      <c r="G1266" s="21">
        <f>F1266</f>
        <v>8056500</v>
      </c>
      <c r="H1266" s="22">
        <f>ROUND(G1266/1000,0)</f>
        <v>8057</v>
      </c>
      <c r="I1266" s="22">
        <v>8054606.17</v>
      </c>
      <c r="J1266" s="22">
        <f>I1266</f>
        <v>8054606.17</v>
      </c>
      <c r="K1266" s="22">
        <f>ROUND(J1266/1000,0)</f>
        <v>8055</v>
      </c>
      <c r="L1266" s="17">
        <f t="shared" si="203"/>
        <v>99.97517686483803</v>
      </c>
    </row>
    <row r="1267" spans="1:12" ht="28.5" customHeight="1">
      <c r="A1267" s="18" t="s">
        <v>440</v>
      </c>
      <c r="B1267" s="12" t="s">
        <v>1297</v>
      </c>
      <c r="C1267" s="12" t="s">
        <v>441</v>
      </c>
      <c r="D1267" s="12" t="s">
        <v>1601</v>
      </c>
      <c r="E1267" s="12" t="s">
        <v>1601</v>
      </c>
      <c r="F1267" s="19" t="s">
        <v>1312</v>
      </c>
      <c r="G1267" s="19">
        <f>G1268</f>
        <v>40588700</v>
      </c>
      <c r="H1267" s="20">
        <f>H1268</f>
        <v>40589</v>
      </c>
      <c r="I1267" s="20" t="s">
        <v>1313</v>
      </c>
      <c r="J1267" s="20">
        <f>J1268</f>
        <v>38678241.54</v>
      </c>
      <c r="K1267" s="20">
        <f>K1268</f>
        <v>38678</v>
      </c>
      <c r="L1267" s="17">
        <f t="shared" si="203"/>
        <v>95.29182783512773</v>
      </c>
    </row>
    <row r="1268" spans="1:12" ht="56.25" customHeight="1">
      <c r="A1268" s="18" t="s">
        <v>1198</v>
      </c>
      <c r="B1268" s="12" t="s">
        <v>1297</v>
      </c>
      <c r="C1268" s="12" t="s">
        <v>441</v>
      </c>
      <c r="D1268" s="12" t="s">
        <v>1199</v>
      </c>
      <c r="E1268" s="12" t="s">
        <v>1601</v>
      </c>
      <c r="F1268" s="19" t="s">
        <v>1312</v>
      </c>
      <c r="G1268" s="19">
        <f>G1269+G1276</f>
        <v>40588700</v>
      </c>
      <c r="H1268" s="20">
        <f>H1269+H1276</f>
        <v>40589</v>
      </c>
      <c r="I1268" s="20" t="s">
        <v>1313</v>
      </c>
      <c r="J1268" s="20">
        <f>J1269+J1276</f>
        <v>38678241.54</v>
      </c>
      <c r="K1268" s="20">
        <f>K1269+K1276</f>
        <v>38678</v>
      </c>
      <c r="L1268" s="17">
        <f t="shared" si="203"/>
        <v>95.29182783512773</v>
      </c>
    </row>
    <row r="1269" spans="1:12" ht="151.5" customHeight="1">
      <c r="A1269" s="18" t="s">
        <v>1202</v>
      </c>
      <c r="B1269" s="12" t="s">
        <v>1297</v>
      </c>
      <c r="C1269" s="12" t="s">
        <v>441</v>
      </c>
      <c r="D1269" s="12" t="s">
        <v>1203</v>
      </c>
      <c r="E1269" s="12" t="s">
        <v>1601</v>
      </c>
      <c r="F1269" s="19" t="s">
        <v>1314</v>
      </c>
      <c r="G1269" s="19">
        <f>G1270+G1272+G1274</f>
        <v>24552700</v>
      </c>
      <c r="H1269" s="20">
        <f>H1270+H1272+H1274</f>
        <v>24553</v>
      </c>
      <c r="I1269" s="20" t="s">
        <v>1315</v>
      </c>
      <c r="J1269" s="20">
        <f>J1270+J1272+J1274</f>
        <v>22755344.2</v>
      </c>
      <c r="K1269" s="20">
        <f>K1270+K1272+K1274</f>
        <v>22755</v>
      </c>
      <c r="L1269" s="17">
        <f t="shared" si="203"/>
        <v>92.67706593898912</v>
      </c>
    </row>
    <row r="1270" spans="1:12" ht="28.5" customHeight="1">
      <c r="A1270" s="18" t="s">
        <v>1656</v>
      </c>
      <c r="B1270" s="12" t="s">
        <v>1297</v>
      </c>
      <c r="C1270" s="12" t="s">
        <v>441</v>
      </c>
      <c r="D1270" s="12" t="s">
        <v>1204</v>
      </c>
      <c r="E1270" s="12" t="s">
        <v>1601</v>
      </c>
      <c r="F1270" s="19" t="s">
        <v>1316</v>
      </c>
      <c r="G1270" s="19">
        <f>G1271</f>
        <v>553000</v>
      </c>
      <c r="H1270" s="20">
        <f>H1271</f>
        <v>553</v>
      </c>
      <c r="I1270" s="20" t="s">
        <v>1317</v>
      </c>
      <c r="J1270" s="20">
        <f>J1271</f>
        <v>524153.34</v>
      </c>
      <c r="K1270" s="20">
        <f>K1271</f>
        <v>524</v>
      </c>
      <c r="L1270" s="17">
        <f t="shared" si="203"/>
        <v>94.75587703435805</v>
      </c>
    </row>
    <row r="1271" spans="1:12" ht="56.25" customHeight="1">
      <c r="A1271" s="18" t="s">
        <v>1635</v>
      </c>
      <c r="B1271" s="12" t="s">
        <v>1297</v>
      </c>
      <c r="C1271" s="12" t="s">
        <v>441</v>
      </c>
      <c r="D1271" s="12" t="s">
        <v>1204</v>
      </c>
      <c r="E1271" s="12" t="s">
        <v>1636</v>
      </c>
      <c r="F1271" s="21">
        <v>553000</v>
      </c>
      <c r="G1271" s="21">
        <f>F1271</f>
        <v>553000</v>
      </c>
      <c r="H1271" s="22">
        <f>ROUND(G1271/1000,0)</f>
        <v>553</v>
      </c>
      <c r="I1271" s="22">
        <v>524153.34</v>
      </c>
      <c r="J1271" s="22">
        <f>I1271</f>
        <v>524153.34</v>
      </c>
      <c r="K1271" s="22">
        <f>ROUND(J1271/1000,0)</f>
        <v>524</v>
      </c>
      <c r="L1271" s="17">
        <f t="shared" si="203"/>
        <v>94.75587703435805</v>
      </c>
    </row>
    <row r="1272" spans="1:12" ht="56.25" customHeight="1">
      <c r="A1272" s="18" t="s">
        <v>1318</v>
      </c>
      <c r="B1272" s="12" t="s">
        <v>1297</v>
      </c>
      <c r="C1272" s="12" t="s">
        <v>441</v>
      </c>
      <c r="D1272" s="12" t="s">
        <v>1319</v>
      </c>
      <c r="E1272" s="12" t="s">
        <v>1601</v>
      </c>
      <c r="F1272" s="19" t="s">
        <v>1320</v>
      </c>
      <c r="G1272" s="19">
        <f>G1273</f>
        <v>1432300</v>
      </c>
      <c r="H1272" s="20">
        <f>H1273</f>
        <v>1432</v>
      </c>
      <c r="I1272" s="20" t="s">
        <v>1321</v>
      </c>
      <c r="J1272" s="20">
        <f>J1273</f>
        <v>1345140.43</v>
      </c>
      <c r="K1272" s="20">
        <f>K1273</f>
        <v>1345</v>
      </c>
      <c r="L1272" s="17">
        <f t="shared" si="203"/>
        <v>93.92458100558659</v>
      </c>
    </row>
    <row r="1273" spans="1:12" ht="56.25" customHeight="1">
      <c r="A1273" s="18" t="s">
        <v>1635</v>
      </c>
      <c r="B1273" s="12" t="s">
        <v>1297</v>
      </c>
      <c r="C1273" s="12" t="s">
        <v>441</v>
      </c>
      <c r="D1273" s="12" t="s">
        <v>1319</v>
      </c>
      <c r="E1273" s="12" t="s">
        <v>1636</v>
      </c>
      <c r="F1273" s="21">
        <v>1432300</v>
      </c>
      <c r="G1273" s="21">
        <f>F1273</f>
        <v>1432300</v>
      </c>
      <c r="H1273" s="22">
        <f>ROUND(G1273/1000,0)</f>
        <v>1432</v>
      </c>
      <c r="I1273" s="22">
        <v>1345140.43</v>
      </c>
      <c r="J1273" s="22">
        <f>I1273</f>
        <v>1345140.43</v>
      </c>
      <c r="K1273" s="22">
        <f>ROUND(J1273/1000,0)</f>
        <v>1345</v>
      </c>
      <c r="L1273" s="17">
        <f t="shared" si="203"/>
        <v>93.92458100558659</v>
      </c>
    </row>
    <row r="1274" spans="1:12" ht="42" customHeight="1">
      <c r="A1274" s="18" t="s">
        <v>1322</v>
      </c>
      <c r="B1274" s="12" t="s">
        <v>1297</v>
      </c>
      <c r="C1274" s="12" t="s">
        <v>441</v>
      </c>
      <c r="D1274" s="12" t="s">
        <v>1323</v>
      </c>
      <c r="E1274" s="12" t="s">
        <v>1601</v>
      </c>
      <c r="F1274" s="19" t="s">
        <v>1324</v>
      </c>
      <c r="G1274" s="19">
        <f>G1275</f>
        <v>22567400</v>
      </c>
      <c r="H1274" s="20">
        <f>H1275</f>
        <v>22568</v>
      </c>
      <c r="I1274" s="20" t="s">
        <v>1325</v>
      </c>
      <c r="J1274" s="20">
        <f>J1275</f>
        <v>20886050.43</v>
      </c>
      <c r="K1274" s="20">
        <f>K1275</f>
        <v>20886</v>
      </c>
      <c r="L1274" s="17">
        <f t="shared" si="203"/>
        <v>92.54696915987239</v>
      </c>
    </row>
    <row r="1275" spans="1:12" ht="56.25" customHeight="1">
      <c r="A1275" s="18" t="s">
        <v>1635</v>
      </c>
      <c r="B1275" s="12" t="s">
        <v>1297</v>
      </c>
      <c r="C1275" s="12" t="s">
        <v>441</v>
      </c>
      <c r="D1275" s="12" t="s">
        <v>1323</v>
      </c>
      <c r="E1275" s="12" t="s">
        <v>1636</v>
      </c>
      <c r="F1275" s="21">
        <v>22567400</v>
      </c>
      <c r="G1275" s="21">
        <f>F1275</f>
        <v>22567400</v>
      </c>
      <c r="H1275" s="22">
        <f>ROUND(G1275/1000,0)+1</f>
        <v>22568</v>
      </c>
      <c r="I1275" s="22">
        <v>20886050.43</v>
      </c>
      <c r="J1275" s="22">
        <f>I1275</f>
        <v>20886050.43</v>
      </c>
      <c r="K1275" s="22">
        <f>ROUND(J1275/1000,0)</f>
        <v>20886</v>
      </c>
      <c r="L1275" s="17">
        <f t="shared" si="203"/>
        <v>92.54696915987239</v>
      </c>
    </row>
    <row r="1276" spans="1:12" ht="96.75" customHeight="1">
      <c r="A1276" s="18" t="s">
        <v>1326</v>
      </c>
      <c r="B1276" s="12" t="s">
        <v>1297</v>
      </c>
      <c r="C1276" s="12" t="s">
        <v>441</v>
      </c>
      <c r="D1276" s="12" t="s">
        <v>1327</v>
      </c>
      <c r="E1276" s="12" t="s">
        <v>1601</v>
      </c>
      <c r="F1276" s="19" t="s">
        <v>1328</v>
      </c>
      <c r="G1276" s="19">
        <f>G1277</f>
        <v>16036000</v>
      </c>
      <c r="H1276" s="20">
        <f>H1277</f>
        <v>16036</v>
      </c>
      <c r="I1276" s="20" t="s">
        <v>1329</v>
      </c>
      <c r="J1276" s="20">
        <f>J1277</f>
        <v>15922897.34</v>
      </c>
      <c r="K1276" s="20">
        <f>K1277</f>
        <v>15923</v>
      </c>
      <c r="L1276" s="17">
        <f t="shared" si="203"/>
        <v>99.29533549513594</v>
      </c>
    </row>
    <row r="1277" spans="1:12" ht="42" customHeight="1">
      <c r="A1277" s="18" t="s">
        <v>1330</v>
      </c>
      <c r="B1277" s="12" t="s">
        <v>1297</v>
      </c>
      <c r="C1277" s="12" t="s">
        <v>441</v>
      </c>
      <c r="D1277" s="12" t="s">
        <v>1331</v>
      </c>
      <c r="E1277" s="12" t="s">
        <v>1601</v>
      </c>
      <c r="F1277" s="19" t="s">
        <v>1328</v>
      </c>
      <c r="G1277" s="19">
        <f>G1278+G1279+G1280</f>
        <v>16036000</v>
      </c>
      <c r="H1277" s="20">
        <f>H1278+H1279+H1280</f>
        <v>16036</v>
      </c>
      <c r="I1277" s="20" t="s">
        <v>1329</v>
      </c>
      <c r="J1277" s="20">
        <f>J1278+J1279+J1280</f>
        <v>15922897.34</v>
      </c>
      <c r="K1277" s="20">
        <f>K1278+K1279+K1280</f>
        <v>15923</v>
      </c>
      <c r="L1277" s="17">
        <f t="shared" si="203"/>
        <v>99.29533549513594</v>
      </c>
    </row>
    <row r="1278" spans="1:12" ht="124.5" customHeight="1">
      <c r="A1278" s="18" t="s">
        <v>1620</v>
      </c>
      <c r="B1278" s="12" t="s">
        <v>1297</v>
      </c>
      <c r="C1278" s="12" t="s">
        <v>441</v>
      </c>
      <c r="D1278" s="12" t="s">
        <v>1331</v>
      </c>
      <c r="E1278" s="12" t="s">
        <v>1621</v>
      </c>
      <c r="F1278" s="21">
        <v>14115000</v>
      </c>
      <c r="G1278" s="21">
        <f>F1278</f>
        <v>14115000</v>
      </c>
      <c r="H1278" s="22">
        <f>ROUND(G1278/1000,0)</f>
        <v>14115</v>
      </c>
      <c r="I1278" s="22">
        <v>14087482</v>
      </c>
      <c r="J1278" s="22">
        <f>I1278</f>
        <v>14087482</v>
      </c>
      <c r="K1278" s="22">
        <f>ROUND(J1278/1000,0)</f>
        <v>14087</v>
      </c>
      <c r="L1278" s="17">
        <f t="shared" si="203"/>
        <v>99.8016294721927</v>
      </c>
    </row>
    <row r="1279" spans="1:12" ht="56.25" customHeight="1">
      <c r="A1279" s="18" t="s">
        <v>1635</v>
      </c>
      <c r="B1279" s="12" t="s">
        <v>1297</v>
      </c>
      <c r="C1279" s="12" t="s">
        <v>441</v>
      </c>
      <c r="D1279" s="12" t="s">
        <v>1331</v>
      </c>
      <c r="E1279" s="12" t="s">
        <v>1636</v>
      </c>
      <c r="F1279" s="21">
        <v>1912000</v>
      </c>
      <c r="G1279" s="21">
        <f>F1279</f>
        <v>1912000</v>
      </c>
      <c r="H1279" s="22">
        <f>ROUND(G1279/1000,0)</f>
        <v>1912</v>
      </c>
      <c r="I1279" s="22">
        <v>1829869.27</v>
      </c>
      <c r="J1279" s="22">
        <f>I1279</f>
        <v>1829869.27</v>
      </c>
      <c r="K1279" s="22">
        <f>ROUND(J1279/1000,0)</f>
        <v>1830</v>
      </c>
      <c r="L1279" s="17">
        <f t="shared" si="203"/>
        <v>95.7112970711297</v>
      </c>
    </row>
    <row r="1280" spans="1:12" ht="15" customHeight="1">
      <c r="A1280" s="18" t="s">
        <v>1641</v>
      </c>
      <c r="B1280" s="12" t="s">
        <v>1297</v>
      </c>
      <c r="C1280" s="12" t="s">
        <v>441</v>
      </c>
      <c r="D1280" s="12" t="s">
        <v>1331</v>
      </c>
      <c r="E1280" s="12" t="s">
        <v>1642</v>
      </c>
      <c r="F1280" s="21">
        <v>9000</v>
      </c>
      <c r="G1280" s="21">
        <f>F1280</f>
        <v>9000</v>
      </c>
      <c r="H1280" s="22">
        <f>ROUND(G1280/1000,0)</f>
        <v>9</v>
      </c>
      <c r="I1280" s="22">
        <v>5546.07</v>
      </c>
      <c r="J1280" s="22">
        <f>I1280</f>
        <v>5546.07</v>
      </c>
      <c r="K1280" s="22">
        <f>ROUND(J1280/1000,0)</f>
        <v>6</v>
      </c>
      <c r="L1280" s="17">
        <f t="shared" si="203"/>
        <v>66.66666666666666</v>
      </c>
    </row>
    <row r="1281" spans="1:12" ht="28.5" customHeight="1">
      <c r="A1281" s="18" t="s">
        <v>338</v>
      </c>
      <c r="B1281" s="12" t="s">
        <v>1297</v>
      </c>
      <c r="C1281" s="12" t="s">
        <v>339</v>
      </c>
      <c r="D1281" s="12" t="s">
        <v>1601</v>
      </c>
      <c r="E1281" s="12" t="s">
        <v>1601</v>
      </c>
      <c r="F1281" s="19" t="s">
        <v>1332</v>
      </c>
      <c r="G1281" s="19">
        <f>G1282</f>
        <v>269994900</v>
      </c>
      <c r="H1281" s="20">
        <f>H1282</f>
        <v>269995</v>
      </c>
      <c r="I1281" s="20" t="s">
        <v>1333</v>
      </c>
      <c r="J1281" s="20">
        <f>J1282</f>
        <v>269770740.5</v>
      </c>
      <c r="K1281" s="20">
        <f>K1282</f>
        <v>269771</v>
      </c>
      <c r="L1281" s="17">
        <f t="shared" si="203"/>
        <v>99.91703550065742</v>
      </c>
    </row>
    <row r="1282" spans="1:12" ht="56.25" customHeight="1">
      <c r="A1282" s="18" t="s">
        <v>217</v>
      </c>
      <c r="B1282" s="12" t="s">
        <v>1297</v>
      </c>
      <c r="C1282" s="12" t="s">
        <v>339</v>
      </c>
      <c r="D1282" s="12" t="s">
        <v>218</v>
      </c>
      <c r="E1282" s="12" t="s">
        <v>1601</v>
      </c>
      <c r="F1282" s="19" t="s">
        <v>1332</v>
      </c>
      <c r="G1282" s="19">
        <f>G1283</f>
        <v>269994900</v>
      </c>
      <c r="H1282" s="20">
        <f>H1283</f>
        <v>269995</v>
      </c>
      <c r="I1282" s="20" t="s">
        <v>1333</v>
      </c>
      <c r="J1282" s="20">
        <f>J1283</f>
        <v>269770740.5</v>
      </c>
      <c r="K1282" s="20">
        <f>K1283</f>
        <v>269771</v>
      </c>
      <c r="L1282" s="17">
        <f t="shared" si="203"/>
        <v>99.91703550065742</v>
      </c>
    </row>
    <row r="1283" spans="1:12" ht="83.25" customHeight="1">
      <c r="A1283" s="18" t="s">
        <v>219</v>
      </c>
      <c r="B1283" s="12" t="s">
        <v>1297</v>
      </c>
      <c r="C1283" s="12" t="s">
        <v>339</v>
      </c>
      <c r="D1283" s="12" t="s">
        <v>220</v>
      </c>
      <c r="E1283" s="12" t="s">
        <v>1601</v>
      </c>
      <c r="F1283" s="19" t="s">
        <v>1332</v>
      </c>
      <c r="G1283" s="19">
        <f>G1284+G1286</f>
        <v>269994900</v>
      </c>
      <c r="H1283" s="20">
        <f>H1284+H1286</f>
        <v>269995</v>
      </c>
      <c r="I1283" s="20" t="s">
        <v>1333</v>
      </c>
      <c r="J1283" s="20">
        <f>J1284+J1286</f>
        <v>269770740.5</v>
      </c>
      <c r="K1283" s="20">
        <f>K1284+K1286</f>
        <v>269771</v>
      </c>
      <c r="L1283" s="17">
        <f t="shared" si="203"/>
        <v>99.91703550065742</v>
      </c>
    </row>
    <row r="1284" spans="1:12" ht="151.5" customHeight="1">
      <c r="A1284" s="18" t="s">
        <v>1255</v>
      </c>
      <c r="B1284" s="12" t="s">
        <v>1297</v>
      </c>
      <c r="C1284" s="12" t="s">
        <v>339</v>
      </c>
      <c r="D1284" s="12" t="s">
        <v>1256</v>
      </c>
      <c r="E1284" s="12" t="s">
        <v>1601</v>
      </c>
      <c r="F1284" s="19" t="s">
        <v>1334</v>
      </c>
      <c r="G1284" s="19">
        <f>G1285</f>
        <v>88343700</v>
      </c>
      <c r="H1284" s="20">
        <f>H1285</f>
        <v>88344</v>
      </c>
      <c r="I1284" s="20" t="s">
        <v>1335</v>
      </c>
      <c r="J1284" s="20">
        <f>J1285</f>
        <v>88343613.79</v>
      </c>
      <c r="K1284" s="20">
        <f>K1285</f>
        <v>88344</v>
      </c>
      <c r="L1284" s="17">
        <f t="shared" si="203"/>
        <v>100</v>
      </c>
    </row>
    <row r="1285" spans="1:12" ht="42" customHeight="1">
      <c r="A1285" s="18" t="s">
        <v>1117</v>
      </c>
      <c r="B1285" s="12" t="s">
        <v>1297</v>
      </c>
      <c r="C1285" s="12" t="s">
        <v>339</v>
      </c>
      <c r="D1285" s="12" t="s">
        <v>1256</v>
      </c>
      <c r="E1285" s="12" t="s">
        <v>1118</v>
      </c>
      <c r="F1285" s="21">
        <v>88343700</v>
      </c>
      <c r="G1285" s="21">
        <f>F1285</f>
        <v>88343700</v>
      </c>
      <c r="H1285" s="22">
        <f>ROUND(G1285/1000,0)</f>
        <v>88344</v>
      </c>
      <c r="I1285" s="22">
        <v>88343613.79</v>
      </c>
      <c r="J1285" s="22">
        <f>I1285</f>
        <v>88343613.79</v>
      </c>
      <c r="K1285" s="22">
        <f>ROUND(J1285/1000,0)</f>
        <v>88344</v>
      </c>
      <c r="L1285" s="17">
        <f t="shared" si="203"/>
        <v>100</v>
      </c>
    </row>
    <row r="1286" spans="1:12" ht="83.25" customHeight="1">
      <c r="A1286" s="18" t="s">
        <v>1259</v>
      </c>
      <c r="B1286" s="12" t="s">
        <v>1297</v>
      </c>
      <c r="C1286" s="12" t="s">
        <v>339</v>
      </c>
      <c r="D1286" s="12" t="s">
        <v>1260</v>
      </c>
      <c r="E1286" s="12" t="s">
        <v>1601</v>
      </c>
      <c r="F1286" s="19" t="s">
        <v>1336</v>
      </c>
      <c r="G1286" s="19">
        <f>G1287</f>
        <v>181651200</v>
      </c>
      <c r="H1286" s="20">
        <f>H1287</f>
        <v>181651</v>
      </c>
      <c r="I1286" s="20" t="s">
        <v>1337</v>
      </c>
      <c r="J1286" s="20">
        <f>J1287</f>
        <v>181427126.71</v>
      </c>
      <c r="K1286" s="20">
        <f>K1287</f>
        <v>181427</v>
      </c>
      <c r="L1286" s="17">
        <f aca="true" t="shared" si="208" ref="L1286:L1349">K1286/H1286*100</f>
        <v>99.87668661334096</v>
      </c>
    </row>
    <row r="1287" spans="1:12" ht="42.75" customHeight="1">
      <c r="A1287" s="18" t="s">
        <v>1117</v>
      </c>
      <c r="B1287" s="12" t="s">
        <v>1297</v>
      </c>
      <c r="C1287" s="12" t="s">
        <v>339</v>
      </c>
      <c r="D1287" s="12" t="s">
        <v>1260</v>
      </c>
      <c r="E1287" s="12" t="s">
        <v>1118</v>
      </c>
      <c r="F1287" s="21">
        <v>181651200</v>
      </c>
      <c r="G1287" s="21">
        <f>F1287</f>
        <v>181651200</v>
      </c>
      <c r="H1287" s="22">
        <f>ROUND(G1287/1000,0)</f>
        <v>181651</v>
      </c>
      <c r="I1287" s="22">
        <v>181427126.71</v>
      </c>
      <c r="J1287" s="22">
        <f>I1287</f>
        <v>181427126.71</v>
      </c>
      <c r="K1287" s="22">
        <f>ROUND(J1287/1000,0)</f>
        <v>181427</v>
      </c>
      <c r="L1287" s="17">
        <f t="shared" si="208"/>
        <v>99.87668661334096</v>
      </c>
    </row>
    <row r="1288" spans="1:12" ht="56.25" customHeight="1">
      <c r="A1288" s="13" t="s">
        <v>1338</v>
      </c>
      <c r="B1288" s="14" t="s">
        <v>1339</v>
      </c>
      <c r="C1288" s="14" t="s">
        <v>1601</v>
      </c>
      <c r="D1288" s="14" t="s">
        <v>1601</v>
      </c>
      <c r="E1288" s="14" t="s">
        <v>1601</v>
      </c>
      <c r="F1288" s="15" t="s">
        <v>1340</v>
      </c>
      <c r="G1288" s="15">
        <f>G1289+G1294+G1311+G1316</f>
        <v>520225722.80999994</v>
      </c>
      <c r="H1288" s="16">
        <f>H1289+H1294+H1311+H1316</f>
        <v>520225</v>
      </c>
      <c r="I1288" s="16" t="s">
        <v>1341</v>
      </c>
      <c r="J1288" s="16">
        <f>J1289+J1294+J1311+J1316</f>
        <v>495174333.37999994</v>
      </c>
      <c r="K1288" s="16">
        <f>K1289+K1294+K1311+K1316</f>
        <v>495175</v>
      </c>
      <c r="L1288" s="24">
        <f t="shared" si="208"/>
        <v>95.18477581815561</v>
      </c>
    </row>
    <row r="1289" spans="1:12" ht="28.5" customHeight="1">
      <c r="A1289" s="18" t="s">
        <v>1643</v>
      </c>
      <c r="B1289" s="12" t="s">
        <v>1339</v>
      </c>
      <c r="C1289" s="12" t="s">
        <v>1644</v>
      </c>
      <c r="D1289" s="12" t="s">
        <v>1601</v>
      </c>
      <c r="E1289" s="12" t="s">
        <v>1601</v>
      </c>
      <c r="F1289" s="19" t="s">
        <v>1342</v>
      </c>
      <c r="G1289" s="19">
        <f aca="true" t="shared" si="209" ref="G1289:H1292">G1290</f>
        <v>6763300</v>
      </c>
      <c r="H1289" s="20">
        <f t="shared" si="209"/>
        <v>6763</v>
      </c>
      <c r="I1289" s="20" t="s">
        <v>1343</v>
      </c>
      <c r="J1289" s="20">
        <f aca="true" t="shared" si="210" ref="J1289:K1292">J1290</f>
        <v>6761787.15</v>
      </c>
      <c r="K1289" s="20">
        <f t="shared" si="210"/>
        <v>6762</v>
      </c>
      <c r="L1289" s="17">
        <f t="shared" si="208"/>
        <v>99.98521366257577</v>
      </c>
    </row>
    <row r="1290" spans="1:12" ht="56.25" customHeight="1">
      <c r="A1290" s="18" t="s">
        <v>1647</v>
      </c>
      <c r="B1290" s="12" t="s">
        <v>1339</v>
      </c>
      <c r="C1290" s="12" t="s">
        <v>1644</v>
      </c>
      <c r="D1290" s="12" t="s">
        <v>1648</v>
      </c>
      <c r="E1290" s="12" t="s">
        <v>1601</v>
      </c>
      <c r="F1290" s="19" t="s">
        <v>1342</v>
      </c>
      <c r="G1290" s="19">
        <f t="shared" si="209"/>
        <v>6763300</v>
      </c>
      <c r="H1290" s="20">
        <f t="shared" si="209"/>
        <v>6763</v>
      </c>
      <c r="I1290" s="20" t="s">
        <v>1343</v>
      </c>
      <c r="J1290" s="20">
        <f t="shared" si="210"/>
        <v>6761787.15</v>
      </c>
      <c r="K1290" s="20">
        <f t="shared" si="210"/>
        <v>6762</v>
      </c>
      <c r="L1290" s="17">
        <f t="shared" si="208"/>
        <v>99.98521366257577</v>
      </c>
    </row>
    <row r="1291" spans="1:12" ht="96.75" customHeight="1">
      <c r="A1291" s="18" t="s">
        <v>1650</v>
      </c>
      <c r="B1291" s="12" t="s">
        <v>1339</v>
      </c>
      <c r="C1291" s="12" t="s">
        <v>1644</v>
      </c>
      <c r="D1291" s="12" t="s">
        <v>1651</v>
      </c>
      <c r="E1291" s="12" t="s">
        <v>1601</v>
      </c>
      <c r="F1291" s="19" t="s">
        <v>1342</v>
      </c>
      <c r="G1291" s="19">
        <f t="shared" si="209"/>
        <v>6763300</v>
      </c>
      <c r="H1291" s="20">
        <f t="shared" si="209"/>
        <v>6763</v>
      </c>
      <c r="I1291" s="20" t="s">
        <v>1343</v>
      </c>
      <c r="J1291" s="20">
        <f t="shared" si="210"/>
        <v>6761787.15</v>
      </c>
      <c r="K1291" s="20">
        <f t="shared" si="210"/>
        <v>6762</v>
      </c>
      <c r="L1291" s="17">
        <f t="shared" si="208"/>
        <v>99.98521366257577</v>
      </c>
    </row>
    <row r="1292" spans="1:12" ht="42" customHeight="1">
      <c r="A1292" s="18" t="s">
        <v>1652</v>
      </c>
      <c r="B1292" s="12" t="s">
        <v>1339</v>
      </c>
      <c r="C1292" s="12" t="s">
        <v>1644</v>
      </c>
      <c r="D1292" s="12" t="s">
        <v>1653</v>
      </c>
      <c r="E1292" s="12" t="s">
        <v>1601</v>
      </c>
      <c r="F1292" s="19" t="s">
        <v>1342</v>
      </c>
      <c r="G1292" s="19">
        <f t="shared" si="209"/>
        <v>6763300</v>
      </c>
      <c r="H1292" s="20">
        <f t="shared" si="209"/>
        <v>6763</v>
      </c>
      <c r="I1292" s="20" t="s">
        <v>1343</v>
      </c>
      <c r="J1292" s="20">
        <f t="shared" si="210"/>
        <v>6761787.15</v>
      </c>
      <c r="K1292" s="20">
        <f t="shared" si="210"/>
        <v>6762</v>
      </c>
      <c r="L1292" s="17">
        <f t="shared" si="208"/>
        <v>99.98521366257577</v>
      </c>
    </row>
    <row r="1293" spans="1:12" ht="28.5" customHeight="1">
      <c r="A1293" s="18" t="s">
        <v>1641</v>
      </c>
      <c r="B1293" s="12" t="s">
        <v>1339</v>
      </c>
      <c r="C1293" s="12" t="s">
        <v>1644</v>
      </c>
      <c r="D1293" s="12" t="s">
        <v>1653</v>
      </c>
      <c r="E1293" s="12" t="s">
        <v>1642</v>
      </c>
      <c r="F1293" s="21">
        <v>6763300</v>
      </c>
      <c r="G1293" s="21">
        <f>F1293</f>
        <v>6763300</v>
      </c>
      <c r="H1293" s="22">
        <f>ROUND(G1293/1000,0)</f>
        <v>6763</v>
      </c>
      <c r="I1293" s="22">
        <v>6761787.15</v>
      </c>
      <c r="J1293" s="22">
        <f>I1293</f>
        <v>6761787.15</v>
      </c>
      <c r="K1293" s="22">
        <f>ROUND(J1293/1000,0)</f>
        <v>6762</v>
      </c>
      <c r="L1293" s="17">
        <f t="shared" si="208"/>
        <v>99.98521366257577</v>
      </c>
    </row>
    <row r="1294" spans="1:12" ht="28.5" customHeight="1">
      <c r="A1294" s="18" t="s">
        <v>1043</v>
      </c>
      <c r="B1294" s="12" t="s">
        <v>1339</v>
      </c>
      <c r="C1294" s="12" t="s">
        <v>1044</v>
      </c>
      <c r="D1294" s="12" t="s">
        <v>1601</v>
      </c>
      <c r="E1294" s="12" t="s">
        <v>1601</v>
      </c>
      <c r="F1294" s="19" t="s">
        <v>1344</v>
      </c>
      <c r="G1294" s="19">
        <f>G1295</f>
        <v>410654116.53</v>
      </c>
      <c r="H1294" s="20">
        <f>H1295</f>
        <v>410654</v>
      </c>
      <c r="I1294" s="20" t="s">
        <v>1345</v>
      </c>
      <c r="J1294" s="20">
        <f>J1295</f>
        <v>389289006.98999995</v>
      </c>
      <c r="K1294" s="20">
        <f>K1295</f>
        <v>389289</v>
      </c>
      <c r="L1294" s="17">
        <f t="shared" si="208"/>
        <v>94.79732329406264</v>
      </c>
    </row>
    <row r="1295" spans="1:12" ht="83.25" customHeight="1">
      <c r="A1295" s="18" t="s">
        <v>27</v>
      </c>
      <c r="B1295" s="12" t="s">
        <v>1339</v>
      </c>
      <c r="C1295" s="12" t="s">
        <v>1044</v>
      </c>
      <c r="D1295" s="12" t="s">
        <v>28</v>
      </c>
      <c r="E1295" s="12" t="s">
        <v>1601</v>
      </c>
      <c r="F1295" s="19" t="s">
        <v>1344</v>
      </c>
      <c r="G1295" s="19">
        <f>G1296+G1308</f>
        <v>410654116.53</v>
      </c>
      <c r="H1295" s="20">
        <f>H1296+H1308</f>
        <v>410654</v>
      </c>
      <c r="I1295" s="20" t="s">
        <v>1345</v>
      </c>
      <c r="J1295" s="20">
        <f>J1296+J1308</f>
        <v>389289006.98999995</v>
      </c>
      <c r="K1295" s="20">
        <f>K1296+K1308</f>
        <v>389289</v>
      </c>
      <c r="L1295" s="17">
        <f t="shared" si="208"/>
        <v>94.79732329406264</v>
      </c>
    </row>
    <row r="1296" spans="1:12" ht="124.5" customHeight="1">
      <c r="A1296" s="18" t="s">
        <v>1346</v>
      </c>
      <c r="B1296" s="12" t="s">
        <v>1339</v>
      </c>
      <c r="C1296" s="12" t="s">
        <v>1044</v>
      </c>
      <c r="D1296" s="12" t="s">
        <v>1347</v>
      </c>
      <c r="E1296" s="12" t="s">
        <v>1601</v>
      </c>
      <c r="F1296" s="19" t="s">
        <v>1348</v>
      </c>
      <c r="G1296" s="19">
        <f>G1297+G1300+G1303+G1306</f>
        <v>398928716.53</v>
      </c>
      <c r="H1296" s="20">
        <f>H1297+H1300+H1303+H1306</f>
        <v>398929</v>
      </c>
      <c r="I1296" s="20" t="s">
        <v>1349</v>
      </c>
      <c r="J1296" s="20">
        <f>J1297+J1300+J1303+J1306</f>
        <v>378138618.96999997</v>
      </c>
      <c r="K1296" s="20">
        <f>K1297+K1300+K1303+K1306</f>
        <v>378139</v>
      </c>
      <c r="L1296" s="17">
        <f t="shared" si="208"/>
        <v>94.78854633280609</v>
      </c>
    </row>
    <row r="1297" spans="1:12" ht="124.5" customHeight="1">
      <c r="A1297" s="18" t="s">
        <v>1350</v>
      </c>
      <c r="B1297" s="12" t="s">
        <v>1339</v>
      </c>
      <c r="C1297" s="12" t="s">
        <v>1044</v>
      </c>
      <c r="D1297" s="12" t="s">
        <v>1351</v>
      </c>
      <c r="E1297" s="12" t="s">
        <v>1601</v>
      </c>
      <c r="F1297" s="19" t="s">
        <v>1352</v>
      </c>
      <c r="G1297" s="19">
        <f>G1298+G1299</f>
        <v>30861499.16</v>
      </c>
      <c r="H1297" s="20">
        <f>H1298+H1299</f>
        <v>30862</v>
      </c>
      <c r="I1297" s="20" t="s">
        <v>1353</v>
      </c>
      <c r="J1297" s="20">
        <f>J1298+J1299</f>
        <v>19754679.08</v>
      </c>
      <c r="K1297" s="20">
        <f>K1298+K1299</f>
        <v>19755</v>
      </c>
      <c r="L1297" s="17">
        <f t="shared" si="208"/>
        <v>64.01075756593869</v>
      </c>
    </row>
    <row r="1298" spans="1:12" ht="42" customHeight="1">
      <c r="A1298" s="18" t="s">
        <v>1117</v>
      </c>
      <c r="B1298" s="12" t="s">
        <v>1339</v>
      </c>
      <c r="C1298" s="12" t="s">
        <v>1044</v>
      </c>
      <c r="D1298" s="12" t="s">
        <v>1351</v>
      </c>
      <c r="E1298" s="12" t="s">
        <v>1118</v>
      </c>
      <c r="F1298" s="21">
        <v>1350000</v>
      </c>
      <c r="G1298" s="21">
        <f>F1298</f>
        <v>1350000</v>
      </c>
      <c r="H1298" s="22">
        <f>ROUND(G1298/1000,0)</f>
        <v>1350</v>
      </c>
      <c r="I1298" s="22">
        <v>1348393.54</v>
      </c>
      <c r="J1298" s="22">
        <f>I1298</f>
        <v>1348393.54</v>
      </c>
      <c r="K1298" s="22">
        <f>ROUND(J1298/1000,0)+1</f>
        <v>1349</v>
      </c>
      <c r="L1298" s="17">
        <f t="shared" si="208"/>
        <v>99.92592592592592</v>
      </c>
    </row>
    <row r="1299" spans="1:12" ht="28.5" customHeight="1">
      <c r="A1299" s="18" t="s">
        <v>1641</v>
      </c>
      <c r="B1299" s="12" t="s">
        <v>1339</v>
      </c>
      <c r="C1299" s="12" t="s">
        <v>1044</v>
      </c>
      <c r="D1299" s="12" t="s">
        <v>1351</v>
      </c>
      <c r="E1299" s="12" t="s">
        <v>1642</v>
      </c>
      <c r="F1299" s="21">
        <v>29511499.16</v>
      </c>
      <c r="G1299" s="21">
        <f>F1299</f>
        <v>29511499.16</v>
      </c>
      <c r="H1299" s="22">
        <f>ROUND(G1299/1000,0)+1</f>
        <v>29512</v>
      </c>
      <c r="I1299" s="22">
        <v>18406285.54</v>
      </c>
      <c r="J1299" s="22">
        <f>I1299</f>
        <v>18406285.54</v>
      </c>
      <c r="K1299" s="22">
        <f>ROUND(J1299/1000,0)</f>
        <v>18406</v>
      </c>
      <c r="L1299" s="17">
        <f t="shared" si="208"/>
        <v>62.36785036595284</v>
      </c>
    </row>
    <row r="1300" spans="1:12" ht="56.25" customHeight="1">
      <c r="A1300" s="18" t="s">
        <v>1354</v>
      </c>
      <c r="B1300" s="12" t="s">
        <v>1339</v>
      </c>
      <c r="C1300" s="12" t="s">
        <v>1044</v>
      </c>
      <c r="D1300" s="12" t="s">
        <v>1355</v>
      </c>
      <c r="E1300" s="12" t="s">
        <v>1601</v>
      </c>
      <c r="F1300" s="19" t="s">
        <v>1356</v>
      </c>
      <c r="G1300" s="19">
        <f>G1301+G1302</f>
        <v>2348397.98</v>
      </c>
      <c r="H1300" s="20">
        <f>H1301+H1302</f>
        <v>2348</v>
      </c>
      <c r="I1300" s="20" t="s">
        <v>1357</v>
      </c>
      <c r="J1300" s="20">
        <f>J1301+J1302</f>
        <v>1947840.44</v>
      </c>
      <c r="K1300" s="20">
        <f>K1301+K1302</f>
        <v>1948</v>
      </c>
      <c r="L1300" s="17">
        <f t="shared" si="208"/>
        <v>82.96422487223168</v>
      </c>
    </row>
    <row r="1301" spans="1:12" ht="42" customHeight="1">
      <c r="A1301" s="18" t="s">
        <v>1117</v>
      </c>
      <c r="B1301" s="12" t="s">
        <v>1339</v>
      </c>
      <c r="C1301" s="12" t="s">
        <v>1044</v>
      </c>
      <c r="D1301" s="12" t="s">
        <v>1355</v>
      </c>
      <c r="E1301" s="12" t="s">
        <v>1118</v>
      </c>
      <c r="F1301" s="21">
        <v>400326.62</v>
      </c>
      <c r="G1301" s="21">
        <f>F1301</f>
        <v>400326.62</v>
      </c>
      <c r="H1301" s="22">
        <f>ROUND(G1301/1000,0)</f>
        <v>400</v>
      </c>
      <c r="I1301" s="22">
        <v>94.46</v>
      </c>
      <c r="J1301" s="22">
        <f>I1301</f>
        <v>94.46</v>
      </c>
      <c r="K1301" s="22">
        <f>ROUND(J1301/1000,0)</f>
        <v>0</v>
      </c>
      <c r="L1301" s="17">
        <f t="shared" si="208"/>
        <v>0</v>
      </c>
    </row>
    <row r="1302" spans="1:12" ht="28.5" customHeight="1">
      <c r="A1302" s="18" t="s">
        <v>1641</v>
      </c>
      <c r="B1302" s="12" t="s">
        <v>1339</v>
      </c>
      <c r="C1302" s="12" t="s">
        <v>1044</v>
      </c>
      <c r="D1302" s="12" t="s">
        <v>1355</v>
      </c>
      <c r="E1302" s="12" t="s">
        <v>1642</v>
      </c>
      <c r="F1302" s="21">
        <v>1948071.36</v>
      </c>
      <c r="G1302" s="21">
        <f>F1302</f>
        <v>1948071.36</v>
      </c>
      <c r="H1302" s="22">
        <f>ROUND(G1302/1000,0)</f>
        <v>1948</v>
      </c>
      <c r="I1302" s="22">
        <v>1947745.98</v>
      </c>
      <c r="J1302" s="22">
        <f>I1302</f>
        <v>1947745.98</v>
      </c>
      <c r="K1302" s="22">
        <f>ROUND(J1302/1000,0)</f>
        <v>1948</v>
      </c>
      <c r="L1302" s="17">
        <f t="shared" si="208"/>
        <v>100</v>
      </c>
    </row>
    <row r="1303" spans="1:12" ht="42" customHeight="1">
      <c r="A1303" s="18" t="s">
        <v>1358</v>
      </c>
      <c r="B1303" s="12" t="s">
        <v>1339</v>
      </c>
      <c r="C1303" s="12" t="s">
        <v>1044</v>
      </c>
      <c r="D1303" s="12" t="s">
        <v>1359</v>
      </c>
      <c r="E1303" s="12" t="s">
        <v>1601</v>
      </c>
      <c r="F1303" s="19" t="s">
        <v>1360</v>
      </c>
      <c r="G1303" s="19">
        <f>G1304+G1305</f>
        <v>14678195.88</v>
      </c>
      <c r="H1303" s="20">
        <f>H1304+H1305</f>
        <v>14678</v>
      </c>
      <c r="I1303" s="20" t="s">
        <v>1360</v>
      </c>
      <c r="J1303" s="20">
        <f>J1304+J1305</f>
        <v>14678195.88</v>
      </c>
      <c r="K1303" s="20">
        <f>K1304+K1305</f>
        <v>14678</v>
      </c>
      <c r="L1303" s="17">
        <f t="shared" si="208"/>
        <v>100</v>
      </c>
    </row>
    <row r="1304" spans="1:12" ht="42" customHeight="1">
      <c r="A1304" s="18" t="s">
        <v>1117</v>
      </c>
      <c r="B1304" s="12" t="s">
        <v>1339</v>
      </c>
      <c r="C1304" s="12" t="s">
        <v>1044</v>
      </c>
      <c r="D1304" s="12" t="s">
        <v>1359</v>
      </c>
      <c r="E1304" s="12" t="s">
        <v>1118</v>
      </c>
      <c r="F1304" s="21">
        <v>12267125.88</v>
      </c>
      <c r="G1304" s="21">
        <f>F1304</f>
        <v>12267125.88</v>
      </c>
      <c r="H1304" s="22">
        <f>ROUND(G1304/1000,0)</f>
        <v>12267</v>
      </c>
      <c r="I1304" s="22">
        <v>12267125.88</v>
      </c>
      <c r="J1304" s="22">
        <f>I1304</f>
        <v>12267125.88</v>
      </c>
      <c r="K1304" s="22">
        <f>ROUND(J1304/1000,0)</f>
        <v>12267</v>
      </c>
      <c r="L1304" s="17">
        <f t="shared" si="208"/>
        <v>100</v>
      </c>
    </row>
    <row r="1305" spans="1:12" ht="28.5" customHeight="1">
      <c r="A1305" s="18" t="s">
        <v>1641</v>
      </c>
      <c r="B1305" s="12" t="s">
        <v>1339</v>
      </c>
      <c r="C1305" s="12" t="s">
        <v>1044</v>
      </c>
      <c r="D1305" s="12" t="s">
        <v>1359</v>
      </c>
      <c r="E1305" s="12" t="s">
        <v>1642</v>
      </c>
      <c r="F1305" s="21">
        <v>2411070</v>
      </c>
      <c r="G1305" s="21">
        <f>F1305</f>
        <v>2411070</v>
      </c>
      <c r="H1305" s="22">
        <f>ROUND(G1305/1000,0)</f>
        <v>2411</v>
      </c>
      <c r="I1305" s="22">
        <v>2411070</v>
      </c>
      <c r="J1305" s="22">
        <f>I1305</f>
        <v>2411070</v>
      </c>
      <c r="K1305" s="22">
        <f>ROUND(J1305/1000,0)</f>
        <v>2411</v>
      </c>
      <c r="L1305" s="17">
        <f t="shared" si="208"/>
        <v>100</v>
      </c>
    </row>
    <row r="1306" spans="1:12" ht="96.75" customHeight="1">
      <c r="A1306" s="18" t="s">
        <v>1361</v>
      </c>
      <c r="B1306" s="12" t="s">
        <v>1339</v>
      </c>
      <c r="C1306" s="12" t="s">
        <v>1044</v>
      </c>
      <c r="D1306" s="12" t="s">
        <v>1362</v>
      </c>
      <c r="E1306" s="12" t="s">
        <v>1601</v>
      </c>
      <c r="F1306" s="19" t="s">
        <v>1363</v>
      </c>
      <c r="G1306" s="19">
        <f>G1307</f>
        <v>351040623.51</v>
      </c>
      <c r="H1306" s="20">
        <f>H1307</f>
        <v>351041</v>
      </c>
      <c r="I1306" s="20" t="s">
        <v>1364</v>
      </c>
      <c r="J1306" s="20">
        <f>J1307</f>
        <v>341757903.57</v>
      </c>
      <c r="K1306" s="20">
        <f>K1307</f>
        <v>341758</v>
      </c>
      <c r="L1306" s="17">
        <f t="shared" si="208"/>
        <v>97.35557954768817</v>
      </c>
    </row>
    <row r="1307" spans="1:12" ht="42" customHeight="1">
      <c r="A1307" s="18" t="s">
        <v>1117</v>
      </c>
      <c r="B1307" s="12" t="s">
        <v>1339</v>
      </c>
      <c r="C1307" s="12" t="s">
        <v>1044</v>
      </c>
      <c r="D1307" s="12" t="s">
        <v>1362</v>
      </c>
      <c r="E1307" s="12" t="s">
        <v>1118</v>
      </c>
      <c r="F1307" s="21">
        <v>351040623.51</v>
      </c>
      <c r="G1307" s="21">
        <f>F1307</f>
        <v>351040623.51</v>
      </c>
      <c r="H1307" s="22">
        <f>ROUND(G1307/1000,0)</f>
        <v>351041</v>
      </c>
      <c r="I1307" s="22">
        <v>341757903.57</v>
      </c>
      <c r="J1307" s="22">
        <f>I1307</f>
        <v>341757903.57</v>
      </c>
      <c r="K1307" s="22">
        <f>ROUND(J1307/1000,0)</f>
        <v>341758</v>
      </c>
      <c r="L1307" s="17">
        <f t="shared" si="208"/>
        <v>97.35557954768817</v>
      </c>
    </row>
    <row r="1308" spans="1:12" ht="124.5" customHeight="1">
      <c r="A1308" s="18" t="s">
        <v>1365</v>
      </c>
      <c r="B1308" s="12" t="s">
        <v>1339</v>
      </c>
      <c r="C1308" s="12" t="s">
        <v>1044</v>
      </c>
      <c r="D1308" s="12" t="s">
        <v>1366</v>
      </c>
      <c r="E1308" s="12" t="s">
        <v>1601</v>
      </c>
      <c r="F1308" s="19" t="s">
        <v>1367</v>
      </c>
      <c r="G1308" s="19">
        <f>G1309</f>
        <v>11725400</v>
      </c>
      <c r="H1308" s="20">
        <f>H1309</f>
        <v>11725</v>
      </c>
      <c r="I1308" s="20" t="s">
        <v>1368</v>
      </c>
      <c r="J1308" s="20">
        <f>J1309</f>
        <v>11150388.02</v>
      </c>
      <c r="K1308" s="20">
        <f>K1309</f>
        <v>11150</v>
      </c>
      <c r="L1308" s="17">
        <f t="shared" si="208"/>
        <v>95.0959488272921</v>
      </c>
    </row>
    <row r="1309" spans="1:12" ht="28.5" customHeight="1">
      <c r="A1309" s="18" t="s">
        <v>1369</v>
      </c>
      <c r="B1309" s="12" t="s">
        <v>1339</v>
      </c>
      <c r="C1309" s="12" t="s">
        <v>1044</v>
      </c>
      <c r="D1309" s="12" t="s">
        <v>1370</v>
      </c>
      <c r="E1309" s="12" t="s">
        <v>1601</v>
      </c>
      <c r="F1309" s="19" t="s">
        <v>1367</v>
      </c>
      <c r="G1309" s="19">
        <f>G1310</f>
        <v>11725400</v>
      </c>
      <c r="H1309" s="20">
        <f>H1310</f>
        <v>11725</v>
      </c>
      <c r="I1309" s="20" t="s">
        <v>1368</v>
      </c>
      <c r="J1309" s="20">
        <f>J1310</f>
        <v>11150388.02</v>
      </c>
      <c r="K1309" s="20">
        <f>K1310</f>
        <v>11150</v>
      </c>
      <c r="L1309" s="17">
        <f t="shared" si="208"/>
        <v>95.0959488272921</v>
      </c>
    </row>
    <row r="1310" spans="1:12" ht="56.25" customHeight="1">
      <c r="A1310" s="18" t="s">
        <v>1635</v>
      </c>
      <c r="B1310" s="12" t="s">
        <v>1339</v>
      </c>
      <c r="C1310" s="12" t="s">
        <v>1044</v>
      </c>
      <c r="D1310" s="12" t="s">
        <v>1370</v>
      </c>
      <c r="E1310" s="12" t="s">
        <v>1636</v>
      </c>
      <c r="F1310" s="21">
        <v>11725400</v>
      </c>
      <c r="G1310" s="21">
        <f>F1310</f>
        <v>11725400</v>
      </c>
      <c r="H1310" s="22">
        <f>ROUND(G1310/1000,0)</f>
        <v>11725</v>
      </c>
      <c r="I1310" s="22">
        <v>11150388.02</v>
      </c>
      <c r="J1310" s="22">
        <f>I1310</f>
        <v>11150388.02</v>
      </c>
      <c r="K1310" s="22">
        <f>ROUND(J1310/1000,0)</f>
        <v>11150</v>
      </c>
      <c r="L1310" s="17">
        <f t="shared" si="208"/>
        <v>95.0959488272921</v>
      </c>
    </row>
    <row r="1311" spans="1:12" ht="42" customHeight="1">
      <c r="A1311" s="18" t="s">
        <v>23</v>
      </c>
      <c r="B1311" s="12" t="s">
        <v>1339</v>
      </c>
      <c r="C1311" s="12" t="s">
        <v>24</v>
      </c>
      <c r="D1311" s="12" t="s">
        <v>1601</v>
      </c>
      <c r="E1311" s="12" t="s">
        <v>1601</v>
      </c>
      <c r="F1311" s="19" t="s">
        <v>1371</v>
      </c>
      <c r="G1311" s="19">
        <f aca="true" t="shared" si="211" ref="G1311:H1314">G1312</f>
        <v>39702255.28</v>
      </c>
      <c r="H1311" s="20">
        <f t="shared" si="211"/>
        <v>39702</v>
      </c>
      <c r="I1311" s="20" t="s">
        <v>1372</v>
      </c>
      <c r="J1311" s="20">
        <f aca="true" t="shared" si="212" ref="J1311:K1314">J1312</f>
        <v>37586117.24</v>
      </c>
      <c r="K1311" s="20">
        <f t="shared" si="212"/>
        <v>37586</v>
      </c>
      <c r="L1311" s="17">
        <f t="shared" si="208"/>
        <v>94.67029368797542</v>
      </c>
    </row>
    <row r="1312" spans="1:12" ht="83.25" customHeight="1">
      <c r="A1312" s="18" t="s">
        <v>27</v>
      </c>
      <c r="B1312" s="12" t="s">
        <v>1339</v>
      </c>
      <c r="C1312" s="12" t="s">
        <v>24</v>
      </c>
      <c r="D1312" s="12" t="s">
        <v>28</v>
      </c>
      <c r="E1312" s="12" t="s">
        <v>1601</v>
      </c>
      <c r="F1312" s="19" t="s">
        <v>1371</v>
      </c>
      <c r="G1312" s="19">
        <f t="shared" si="211"/>
        <v>39702255.28</v>
      </c>
      <c r="H1312" s="20">
        <f t="shared" si="211"/>
        <v>39702</v>
      </c>
      <c r="I1312" s="20" t="s">
        <v>1372</v>
      </c>
      <c r="J1312" s="20">
        <f t="shared" si="212"/>
        <v>37586117.24</v>
      </c>
      <c r="K1312" s="20">
        <f t="shared" si="212"/>
        <v>37586</v>
      </c>
      <c r="L1312" s="17">
        <f t="shared" si="208"/>
        <v>94.67029368797542</v>
      </c>
    </row>
    <row r="1313" spans="1:12" ht="124.5" customHeight="1">
      <c r="A1313" s="18" t="s">
        <v>29</v>
      </c>
      <c r="B1313" s="12" t="s">
        <v>1339</v>
      </c>
      <c r="C1313" s="12" t="s">
        <v>24</v>
      </c>
      <c r="D1313" s="12" t="s">
        <v>30</v>
      </c>
      <c r="E1313" s="12" t="s">
        <v>1601</v>
      </c>
      <c r="F1313" s="19" t="s">
        <v>1371</v>
      </c>
      <c r="G1313" s="19">
        <f t="shared" si="211"/>
        <v>39702255.28</v>
      </c>
      <c r="H1313" s="20">
        <f t="shared" si="211"/>
        <v>39702</v>
      </c>
      <c r="I1313" s="20" t="s">
        <v>1372</v>
      </c>
      <c r="J1313" s="20">
        <f t="shared" si="212"/>
        <v>37586117.24</v>
      </c>
      <c r="K1313" s="20">
        <f t="shared" si="212"/>
        <v>37586</v>
      </c>
      <c r="L1313" s="17">
        <f t="shared" si="208"/>
        <v>94.67029368797542</v>
      </c>
    </row>
    <row r="1314" spans="1:12" ht="42" customHeight="1">
      <c r="A1314" s="18" t="s">
        <v>31</v>
      </c>
      <c r="B1314" s="12" t="s">
        <v>1339</v>
      </c>
      <c r="C1314" s="12" t="s">
        <v>24</v>
      </c>
      <c r="D1314" s="12" t="s">
        <v>32</v>
      </c>
      <c r="E1314" s="12" t="s">
        <v>1601</v>
      </c>
      <c r="F1314" s="19" t="s">
        <v>1371</v>
      </c>
      <c r="G1314" s="19">
        <f t="shared" si="211"/>
        <v>39702255.28</v>
      </c>
      <c r="H1314" s="20">
        <f t="shared" si="211"/>
        <v>39702</v>
      </c>
      <c r="I1314" s="20" t="s">
        <v>1372</v>
      </c>
      <c r="J1314" s="20">
        <f t="shared" si="212"/>
        <v>37586117.24</v>
      </c>
      <c r="K1314" s="20">
        <f t="shared" si="212"/>
        <v>37586</v>
      </c>
      <c r="L1314" s="17">
        <f t="shared" si="208"/>
        <v>94.67029368797542</v>
      </c>
    </row>
    <row r="1315" spans="1:12" ht="56.25" customHeight="1">
      <c r="A1315" s="18" t="s">
        <v>1635</v>
      </c>
      <c r="B1315" s="12" t="s">
        <v>1339</v>
      </c>
      <c r="C1315" s="12" t="s">
        <v>24</v>
      </c>
      <c r="D1315" s="12" t="s">
        <v>32</v>
      </c>
      <c r="E1315" s="12" t="s">
        <v>1636</v>
      </c>
      <c r="F1315" s="21">
        <v>39702255.28</v>
      </c>
      <c r="G1315" s="21">
        <f>F1315</f>
        <v>39702255.28</v>
      </c>
      <c r="H1315" s="22">
        <f>ROUND(G1315/1000,0)</f>
        <v>39702</v>
      </c>
      <c r="I1315" s="22">
        <v>37586117.24</v>
      </c>
      <c r="J1315" s="22">
        <f>I1315</f>
        <v>37586117.24</v>
      </c>
      <c r="K1315" s="22">
        <f>ROUND(J1315/1000,0)</f>
        <v>37586</v>
      </c>
      <c r="L1315" s="17">
        <f t="shared" si="208"/>
        <v>94.67029368797542</v>
      </c>
    </row>
    <row r="1316" spans="1:12" ht="28.5" customHeight="1">
      <c r="A1316" s="18" t="s">
        <v>49</v>
      </c>
      <c r="B1316" s="12" t="s">
        <v>1339</v>
      </c>
      <c r="C1316" s="12" t="s">
        <v>50</v>
      </c>
      <c r="D1316" s="12" t="s">
        <v>1601</v>
      </c>
      <c r="E1316" s="12" t="s">
        <v>1601</v>
      </c>
      <c r="F1316" s="19" t="s">
        <v>1373</v>
      </c>
      <c r="G1316" s="19">
        <f>G1317</f>
        <v>63106051</v>
      </c>
      <c r="H1316" s="20">
        <f>H1317</f>
        <v>63106</v>
      </c>
      <c r="I1316" s="20" t="s">
        <v>1374</v>
      </c>
      <c r="J1316" s="20">
        <f>J1317</f>
        <v>61537422</v>
      </c>
      <c r="K1316" s="20">
        <f>K1317</f>
        <v>61538</v>
      </c>
      <c r="L1316" s="17">
        <f t="shared" si="208"/>
        <v>97.51529173137261</v>
      </c>
    </row>
    <row r="1317" spans="1:12" ht="83.25" customHeight="1">
      <c r="A1317" s="18" t="s">
        <v>27</v>
      </c>
      <c r="B1317" s="12" t="s">
        <v>1339</v>
      </c>
      <c r="C1317" s="12" t="s">
        <v>50</v>
      </c>
      <c r="D1317" s="12" t="s">
        <v>28</v>
      </c>
      <c r="E1317" s="12" t="s">
        <v>1601</v>
      </c>
      <c r="F1317" s="19" t="s">
        <v>1373</v>
      </c>
      <c r="G1317" s="19">
        <f>G1318+G1321</f>
        <v>63106051</v>
      </c>
      <c r="H1317" s="20">
        <f>H1318+H1321</f>
        <v>63106</v>
      </c>
      <c r="I1317" s="20" t="s">
        <v>1374</v>
      </c>
      <c r="J1317" s="20">
        <f>J1318+J1321</f>
        <v>61537422</v>
      </c>
      <c r="K1317" s="20">
        <f>K1318+K1321</f>
        <v>61538</v>
      </c>
      <c r="L1317" s="17">
        <f t="shared" si="208"/>
        <v>97.51529173137261</v>
      </c>
    </row>
    <row r="1318" spans="1:12" ht="69.75" customHeight="1">
      <c r="A1318" s="18" t="s">
        <v>1375</v>
      </c>
      <c r="B1318" s="12" t="s">
        <v>1339</v>
      </c>
      <c r="C1318" s="12" t="s">
        <v>50</v>
      </c>
      <c r="D1318" s="12" t="s">
        <v>1376</v>
      </c>
      <c r="E1318" s="12" t="s">
        <v>1601</v>
      </c>
      <c r="F1318" s="19" t="s">
        <v>1377</v>
      </c>
      <c r="G1318" s="19">
        <f>G1319</f>
        <v>4217254</v>
      </c>
      <c r="H1318" s="20">
        <f>H1319</f>
        <v>4217</v>
      </c>
      <c r="I1318" s="20" t="s">
        <v>1378</v>
      </c>
      <c r="J1318" s="20">
        <f>J1319</f>
        <v>2648625</v>
      </c>
      <c r="K1318" s="20">
        <f>K1319</f>
        <v>2649</v>
      </c>
      <c r="L1318" s="17">
        <f t="shared" si="208"/>
        <v>62.817168603272464</v>
      </c>
    </row>
    <row r="1319" spans="1:12" ht="56.25" customHeight="1">
      <c r="A1319" s="18" t="s">
        <v>1379</v>
      </c>
      <c r="B1319" s="12" t="s">
        <v>1339</v>
      </c>
      <c r="C1319" s="12" t="s">
        <v>50</v>
      </c>
      <c r="D1319" s="12" t="s">
        <v>1380</v>
      </c>
      <c r="E1319" s="12" t="s">
        <v>1601</v>
      </c>
      <c r="F1319" s="19" t="s">
        <v>1377</v>
      </c>
      <c r="G1319" s="19">
        <f>G1320</f>
        <v>4217254</v>
      </c>
      <c r="H1319" s="20">
        <f>H1320</f>
        <v>4217</v>
      </c>
      <c r="I1319" s="20" t="s">
        <v>1378</v>
      </c>
      <c r="J1319" s="20">
        <f>J1320</f>
        <v>2648625</v>
      </c>
      <c r="K1319" s="20">
        <f>K1320</f>
        <v>2649</v>
      </c>
      <c r="L1319" s="17">
        <f t="shared" si="208"/>
        <v>62.817168603272464</v>
      </c>
    </row>
    <row r="1320" spans="1:12" ht="28.5" customHeight="1">
      <c r="A1320" s="18" t="s">
        <v>1658</v>
      </c>
      <c r="B1320" s="12" t="s">
        <v>1339</v>
      </c>
      <c r="C1320" s="12" t="s">
        <v>50</v>
      </c>
      <c r="D1320" s="12" t="s">
        <v>1380</v>
      </c>
      <c r="E1320" s="12" t="s">
        <v>1659</v>
      </c>
      <c r="F1320" s="21">
        <v>4217254</v>
      </c>
      <c r="G1320" s="21">
        <f>F1320</f>
        <v>4217254</v>
      </c>
      <c r="H1320" s="22">
        <f>ROUND(G1320/1000,0)</f>
        <v>4217</v>
      </c>
      <c r="I1320" s="22">
        <v>2648625</v>
      </c>
      <c r="J1320" s="22">
        <f>I1320</f>
        <v>2648625</v>
      </c>
      <c r="K1320" s="22">
        <f>ROUND(J1320/1000,0)</f>
        <v>2649</v>
      </c>
      <c r="L1320" s="17">
        <f t="shared" si="208"/>
        <v>62.817168603272464</v>
      </c>
    </row>
    <row r="1321" spans="1:12" ht="111" customHeight="1">
      <c r="A1321" s="18" t="s">
        <v>1381</v>
      </c>
      <c r="B1321" s="12" t="s">
        <v>1339</v>
      </c>
      <c r="C1321" s="12" t="s">
        <v>50</v>
      </c>
      <c r="D1321" s="12" t="s">
        <v>1382</v>
      </c>
      <c r="E1321" s="12" t="s">
        <v>1601</v>
      </c>
      <c r="F1321" s="19" t="s">
        <v>1383</v>
      </c>
      <c r="G1321" s="19">
        <f>G1322</f>
        <v>58888797</v>
      </c>
      <c r="H1321" s="20">
        <f>H1322</f>
        <v>58889</v>
      </c>
      <c r="I1321" s="20" t="s">
        <v>1383</v>
      </c>
      <c r="J1321" s="20">
        <f>J1322</f>
        <v>58888797</v>
      </c>
      <c r="K1321" s="20">
        <f>K1322</f>
        <v>58889</v>
      </c>
      <c r="L1321" s="17">
        <f t="shared" si="208"/>
        <v>100</v>
      </c>
    </row>
    <row r="1322" spans="1:12" ht="28.5" customHeight="1">
      <c r="A1322" s="18" t="s">
        <v>1384</v>
      </c>
      <c r="B1322" s="12" t="s">
        <v>1339</v>
      </c>
      <c r="C1322" s="12" t="s">
        <v>50</v>
      </c>
      <c r="D1322" s="12" t="s">
        <v>1385</v>
      </c>
      <c r="E1322" s="12" t="s">
        <v>1601</v>
      </c>
      <c r="F1322" s="19" t="s">
        <v>1383</v>
      </c>
      <c r="G1322" s="19">
        <f>G1323</f>
        <v>58888797</v>
      </c>
      <c r="H1322" s="20">
        <f>H1323</f>
        <v>58889</v>
      </c>
      <c r="I1322" s="20" t="s">
        <v>1383</v>
      </c>
      <c r="J1322" s="20">
        <f>J1323</f>
        <v>58888797</v>
      </c>
      <c r="K1322" s="20">
        <f>K1323</f>
        <v>58889</v>
      </c>
      <c r="L1322" s="17">
        <f t="shared" si="208"/>
        <v>100</v>
      </c>
    </row>
    <row r="1323" spans="1:12" ht="28.5" customHeight="1">
      <c r="A1323" s="18" t="s">
        <v>1658</v>
      </c>
      <c r="B1323" s="12" t="s">
        <v>1339</v>
      </c>
      <c r="C1323" s="12" t="s">
        <v>50</v>
      </c>
      <c r="D1323" s="12" t="s">
        <v>1385</v>
      </c>
      <c r="E1323" s="12" t="s">
        <v>1659</v>
      </c>
      <c r="F1323" s="21">
        <v>58888797</v>
      </c>
      <c r="G1323" s="21">
        <f>F1323</f>
        <v>58888797</v>
      </c>
      <c r="H1323" s="22">
        <f>ROUND(G1323/1000,0)</f>
        <v>58889</v>
      </c>
      <c r="I1323" s="22">
        <v>58888797</v>
      </c>
      <c r="J1323" s="22">
        <f>I1323</f>
        <v>58888797</v>
      </c>
      <c r="K1323" s="22">
        <f>ROUND(J1323/1000,0)</f>
        <v>58889</v>
      </c>
      <c r="L1323" s="17">
        <f t="shared" si="208"/>
        <v>100</v>
      </c>
    </row>
    <row r="1324" spans="1:12" ht="69.75" customHeight="1">
      <c r="A1324" s="13" t="s">
        <v>1386</v>
      </c>
      <c r="B1324" s="14" t="s">
        <v>1387</v>
      </c>
      <c r="C1324" s="14" t="s">
        <v>1601</v>
      </c>
      <c r="D1324" s="14" t="s">
        <v>1601</v>
      </c>
      <c r="E1324" s="14" t="s">
        <v>1601</v>
      </c>
      <c r="F1324" s="15" t="s">
        <v>1388</v>
      </c>
      <c r="G1324" s="15">
        <f>G1325+G1330</f>
        <v>23248500</v>
      </c>
      <c r="H1324" s="16">
        <f>H1325+H1330</f>
        <v>23249</v>
      </c>
      <c r="I1324" s="16" t="s">
        <v>1389</v>
      </c>
      <c r="J1324" s="16">
        <f>J1325+J1330</f>
        <v>22609951.669999998</v>
      </c>
      <c r="K1324" s="16">
        <f>K1325+K1330</f>
        <v>22610</v>
      </c>
      <c r="L1324" s="24">
        <f t="shared" si="208"/>
        <v>97.25149468794356</v>
      </c>
    </row>
    <row r="1325" spans="1:12" ht="28.5" customHeight="1">
      <c r="A1325" s="18" t="s">
        <v>1643</v>
      </c>
      <c r="B1325" s="12" t="s">
        <v>1387</v>
      </c>
      <c r="C1325" s="12" t="s">
        <v>1644</v>
      </c>
      <c r="D1325" s="12" t="s">
        <v>1601</v>
      </c>
      <c r="E1325" s="12" t="s">
        <v>1601</v>
      </c>
      <c r="F1325" s="19" t="s">
        <v>1390</v>
      </c>
      <c r="G1325" s="19">
        <f aca="true" t="shared" si="213" ref="G1325:H1328">G1326</f>
        <v>495000</v>
      </c>
      <c r="H1325" s="20">
        <f t="shared" si="213"/>
        <v>495</v>
      </c>
      <c r="I1325" s="20" t="s">
        <v>1391</v>
      </c>
      <c r="J1325" s="20">
        <f aca="true" t="shared" si="214" ref="J1325:K1328">J1326</f>
        <v>493751.5</v>
      </c>
      <c r="K1325" s="20">
        <f t="shared" si="214"/>
        <v>494</v>
      </c>
      <c r="L1325" s="17">
        <f t="shared" si="208"/>
        <v>99.79797979797979</v>
      </c>
    </row>
    <row r="1326" spans="1:12" ht="56.25" customHeight="1">
      <c r="A1326" s="18" t="s">
        <v>1647</v>
      </c>
      <c r="B1326" s="12" t="s">
        <v>1387</v>
      </c>
      <c r="C1326" s="12" t="s">
        <v>1644</v>
      </c>
      <c r="D1326" s="12" t="s">
        <v>1648</v>
      </c>
      <c r="E1326" s="12" t="s">
        <v>1601</v>
      </c>
      <c r="F1326" s="19" t="s">
        <v>1390</v>
      </c>
      <c r="G1326" s="19">
        <f t="shared" si="213"/>
        <v>495000</v>
      </c>
      <c r="H1326" s="20">
        <f t="shared" si="213"/>
        <v>495</v>
      </c>
      <c r="I1326" s="20" t="s">
        <v>1391</v>
      </c>
      <c r="J1326" s="20">
        <f t="shared" si="214"/>
        <v>493751.5</v>
      </c>
      <c r="K1326" s="20">
        <f t="shared" si="214"/>
        <v>494</v>
      </c>
      <c r="L1326" s="17">
        <f t="shared" si="208"/>
        <v>99.79797979797979</v>
      </c>
    </row>
    <row r="1327" spans="1:12" ht="96.75" customHeight="1">
      <c r="A1327" s="18" t="s">
        <v>1650</v>
      </c>
      <c r="B1327" s="12" t="s">
        <v>1387</v>
      </c>
      <c r="C1327" s="12" t="s">
        <v>1644</v>
      </c>
      <c r="D1327" s="12" t="s">
        <v>1651</v>
      </c>
      <c r="E1327" s="12" t="s">
        <v>1601</v>
      </c>
      <c r="F1327" s="19" t="s">
        <v>1390</v>
      </c>
      <c r="G1327" s="19">
        <f t="shared" si="213"/>
        <v>495000</v>
      </c>
      <c r="H1327" s="20">
        <f t="shared" si="213"/>
        <v>495</v>
      </c>
      <c r="I1327" s="20" t="s">
        <v>1391</v>
      </c>
      <c r="J1327" s="20">
        <f t="shared" si="214"/>
        <v>493751.5</v>
      </c>
      <c r="K1327" s="20">
        <f t="shared" si="214"/>
        <v>494</v>
      </c>
      <c r="L1327" s="17">
        <f t="shared" si="208"/>
        <v>99.79797979797979</v>
      </c>
    </row>
    <row r="1328" spans="1:12" ht="42" customHeight="1">
      <c r="A1328" s="18" t="s">
        <v>1652</v>
      </c>
      <c r="B1328" s="12" t="s">
        <v>1387</v>
      </c>
      <c r="C1328" s="12" t="s">
        <v>1644</v>
      </c>
      <c r="D1328" s="12" t="s">
        <v>1653</v>
      </c>
      <c r="E1328" s="12" t="s">
        <v>1601</v>
      </c>
      <c r="F1328" s="19" t="s">
        <v>1390</v>
      </c>
      <c r="G1328" s="19">
        <f t="shared" si="213"/>
        <v>495000</v>
      </c>
      <c r="H1328" s="20">
        <f t="shared" si="213"/>
        <v>495</v>
      </c>
      <c r="I1328" s="20" t="s">
        <v>1391</v>
      </c>
      <c r="J1328" s="20">
        <f t="shared" si="214"/>
        <v>493751.5</v>
      </c>
      <c r="K1328" s="20">
        <f t="shared" si="214"/>
        <v>494</v>
      </c>
      <c r="L1328" s="17">
        <f t="shared" si="208"/>
        <v>99.79797979797979</v>
      </c>
    </row>
    <row r="1329" spans="1:12" ht="15" customHeight="1">
      <c r="A1329" s="18" t="s">
        <v>1641</v>
      </c>
      <c r="B1329" s="12" t="s">
        <v>1387</v>
      </c>
      <c r="C1329" s="12" t="s">
        <v>1644</v>
      </c>
      <c r="D1329" s="12" t="s">
        <v>1653</v>
      </c>
      <c r="E1329" s="12" t="s">
        <v>1642</v>
      </c>
      <c r="F1329" s="21">
        <v>495000</v>
      </c>
      <c r="G1329" s="21">
        <f>F1329</f>
        <v>495000</v>
      </c>
      <c r="H1329" s="22">
        <f>ROUND(G1329/1000,0)</f>
        <v>495</v>
      </c>
      <c r="I1329" s="22">
        <v>493751.5</v>
      </c>
      <c r="J1329" s="22">
        <f>I1329</f>
        <v>493751.5</v>
      </c>
      <c r="K1329" s="22">
        <f>ROUND(J1329/1000,0)</f>
        <v>494</v>
      </c>
      <c r="L1329" s="17">
        <f t="shared" si="208"/>
        <v>99.79797979797979</v>
      </c>
    </row>
    <row r="1330" spans="1:12" ht="28.5" customHeight="1">
      <c r="A1330" s="18" t="s">
        <v>440</v>
      </c>
      <c r="B1330" s="12" t="s">
        <v>1387</v>
      </c>
      <c r="C1330" s="12" t="s">
        <v>441</v>
      </c>
      <c r="D1330" s="12" t="s">
        <v>1601</v>
      </c>
      <c r="E1330" s="12" t="s">
        <v>1601</v>
      </c>
      <c r="F1330" s="19" t="s">
        <v>1392</v>
      </c>
      <c r="G1330" s="19">
        <f>G1331+G1338+G1342</f>
        <v>22753500</v>
      </c>
      <c r="H1330" s="20">
        <f>H1331+H1338+H1342</f>
        <v>22754</v>
      </c>
      <c r="I1330" s="20" t="s">
        <v>1393</v>
      </c>
      <c r="J1330" s="20">
        <f>J1331+J1338+J1342</f>
        <v>22116200.169999998</v>
      </c>
      <c r="K1330" s="20">
        <f>K1331+K1338+K1342</f>
        <v>22116</v>
      </c>
      <c r="L1330" s="17">
        <f t="shared" si="208"/>
        <v>97.19609738946998</v>
      </c>
    </row>
    <row r="1331" spans="1:12" ht="83.25" customHeight="1">
      <c r="A1331" s="18" t="s">
        <v>27</v>
      </c>
      <c r="B1331" s="12" t="s">
        <v>1387</v>
      </c>
      <c r="C1331" s="12" t="s">
        <v>441</v>
      </c>
      <c r="D1331" s="12" t="s">
        <v>28</v>
      </c>
      <c r="E1331" s="12" t="s">
        <v>1601</v>
      </c>
      <c r="F1331" s="19" t="s">
        <v>1394</v>
      </c>
      <c r="G1331" s="19">
        <f>G1332</f>
        <v>18084500</v>
      </c>
      <c r="H1331" s="20">
        <f>H1332</f>
        <v>18085</v>
      </c>
      <c r="I1331" s="20" t="s">
        <v>1395</v>
      </c>
      <c r="J1331" s="20">
        <f>J1332</f>
        <v>17448253.38</v>
      </c>
      <c r="K1331" s="20">
        <f>K1332</f>
        <v>17448</v>
      </c>
      <c r="L1331" s="17">
        <f t="shared" si="208"/>
        <v>96.47774398672934</v>
      </c>
    </row>
    <row r="1332" spans="1:12" ht="111" customHeight="1">
      <c r="A1332" s="18" t="s">
        <v>1396</v>
      </c>
      <c r="B1332" s="12" t="s">
        <v>1387</v>
      </c>
      <c r="C1332" s="12" t="s">
        <v>441</v>
      </c>
      <c r="D1332" s="12" t="s">
        <v>1397</v>
      </c>
      <c r="E1332" s="12" t="s">
        <v>1601</v>
      </c>
      <c r="F1332" s="19" t="s">
        <v>1394</v>
      </c>
      <c r="G1332" s="19">
        <f>G1333+G1336</f>
        <v>18084500</v>
      </c>
      <c r="H1332" s="20">
        <f>H1333+H1336</f>
        <v>18085</v>
      </c>
      <c r="I1332" s="20" t="s">
        <v>1395</v>
      </c>
      <c r="J1332" s="20">
        <f>J1333+J1336</f>
        <v>17448253.38</v>
      </c>
      <c r="K1332" s="20">
        <f>K1333+K1336</f>
        <v>17448</v>
      </c>
      <c r="L1332" s="17">
        <f t="shared" si="208"/>
        <v>96.47774398672934</v>
      </c>
    </row>
    <row r="1333" spans="1:12" ht="42" customHeight="1">
      <c r="A1333" s="18" t="s">
        <v>1398</v>
      </c>
      <c r="B1333" s="12" t="s">
        <v>1387</v>
      </c>
      <c r="C1333" s="12" t="s">
        <v>441</v>
      </c>
      <c r="D1333" s="12" t="s">
        <v>1399</v>
      </c>
      <c r="E1333" s="12" t="s">
        <v>1601</v>
      </c>
      <c r="F1333" s="19" t="s">
        <v>1400</v>
      </c>
      <c r="G1333" s="19">
        <f>G1334+G1335</f>
        <v>6396000</v>
      </c>
      <c r="H1333" s="20">
        <f>H1334+H1335</f>
        <v>6396</v>
      </c>
      <c r="I1333" s="20" t="s">
        <v>1401</v>
      </c>
      <c r="J1333" s="20">
        <f>J1334+J1335</f>
        <v>6344253.38</v>
      </c>
      <c r="K1333" s="20">
        <f>K1334+K1335</f>
        <v>6344</v>
      </c>
      <c r="L1333" s="17">
        <f t="shared" si="208"/>
        <v>99.1869918699187</v>
      </c>
    </row>
    <row r="1334" spans="1:12" ht="56.25" customHeight="1">
      <c r="A1334" s="18" t="s">
        <v>1635</v>
      </c>
      <c r="B1334" s="12" t="s">
        <v>1387</v>
      </c>
      <c r="C1334" s="12" t="s">
        <v>441</v>
      </c>
      <c r="D1334" s="12" t="s">
        <v>1399</v>
      </c>
      <c r="E1334" s="12" t="s">
        <v>1636</v>
      </c>
      <c r="F1334" s="21">
        <v>1160000</v>
      </c>
      <c r="G1334" s="21">
        <f>F1334</f>
        <v>1160000</v>
      </c>
      <c r="H1334" s="22">
        <f>ROUND(G1334/1000,0)</f>
        <v>1160</v>
      </c>
      <c r="I1334" s="22">
        <v>1160000</v>
      </c>
      <c r="J1334" s="22">
        <f>I1334</f>
        <v>1160000</v>
      </c>
      <c r="K1334" s="22">
        <f>ROUND(J1334/1000,0)</f>
        <v>1160</v>
      </c>
      <c r="L1334" s="17">
        <f t="shared" si="208"/>
        <v>100</v>
      </c>
    </row>
    <row r="1335" spans="1:12" ht="28.5" customHeight="1">
      <c r="A1335" s="18" t="s">
        <v>1641</v>
      </c>
      <c r="B1335" s="12" t="s">
        <v>1387</v>
      </c>
      <c r="C1335" s="12" t="s">
        <v>441</v>
      </c>
      <c r="D1335" s="12" t="s">
        <v>1399</v>
      </c>
      <c r="E1335" s="12" t="s">
        <v>1642</v>
      </c>
      <c r="F1335" s="21">
        <v>5236000</v>
      </c>
      <c r="G1335" s="21">
        <f>F1335</f>
        <v>5236000</v>
      </c>
      <c r="H1335" s="22">
        <f>ROUND(G1335/1000,0)</f>
        <v>5236</v>
      </c>
      <c r="I1335" s="22">
        <v>5184253.38</v>
      </c>
      <c r="J1335" s="22">
        <f>I1335</f>
        <v>5184253.38</v>
      </c>
      <c r="K1335" s="22">
        <f>ROUND(J1335/1000,0)</f>
        <v>5184</v>
      </c>
      <c r="L1335" s="17">
        <f t="shared" si="208"/>
        <v>99.00687547746372</v>
      </c>
    </row>
    <row r="1336" spans="1:12" ht="56.25" customHeight="1">
      <c r="A1336" s="18" t="s">
        <v>1402</v>
      </c>
      <c r="B1336" s="12" t="s">
        <v>1387</v>
      </c>
      <c r="C1336" s="12" t="s">
        <v>441</v>
      </c>
      <c r="D1336" s="12" t="s">
        <v>1403</v>
      </c>
      <c r="E1336" s="12" t="s">
        <v>1601</v>
      </c>
      <c r="F1336" s="19" t="s">
        <v>1404</v>
      </c>
      <c r="G1336" s="19">
        <f>G1337</f>
        <v>11688500</v>
      </c>
      <c r="H1336" s="20">
        <f>H1337</f>
        <v>11689</v>
      </c>
      <c r="I1336" s="20" t="s">
        <v>1405</v>
      </c>
      <c r="J1336" s="20">
        <f>J1337</f>
        <v>11104000</v>
      </c>
      <c r="K1336" s="20">
        <f>K1337</f>
        <v>11104</v>
      </c>
      <c r="L1336" s="17">
        <f t="shared" si="208"/>
        <v>94.99529472153306</v>
      </c>
    </row>
    <row r="1337" spans="1:12" ht="56.25" customHeight="1">
      <c r="A1337" s="18" t="s">
        <v>1635</v>
      </c>
      <c r="B1337" s="12" t="s">
        <v>1387</v>
      </c>
      <c r="C1337" s="12" t="s">
        <v>441</v>
      </c>
      <c r="D1337" s="12" t="s">
        <v>1403</v>
      </c>
      <c r="E1337" s="12" t="s">
        <v>1636</v>
      </c>
      <c r="F1337" s="21">
        <v>11688500</v>
      </c>
      <c r="G1337" s="21">
        <f>F1337</f>
        <v>11688500</v>
      </c>
      <c r="H1337" s="22">
        <f>ROUND(G1337/1000,0)</f>
        <v>11689</v>
      </c>
      <c r="I1337" s="22">
        <v>11104000</v>
      </c>
      <c r="J1337" s="22">
        <f>I1337</f>
        <v>11104000</v>
      </c>
      <c r="K1337" s="22">
        <f>ROUND(J1337/1000,0)</f>
        <v>11104</v>
      </c>
      <c r="L1337" s="17">
        <f t="shared" si="208"/>
        <v>94.99529472153306</v>
      </c>
    </row>
    <row r="1338" spans="1:12" ht="42" customHeight="1">
      <c r="A1338" s="18" t="s">
        <v>118</v>
      </c>
      <c r="B1338" s="12" t="s">
        <v>1387</v>
      </c>
      <c r="C1338" s="12" t="s">
        <v>441</v>
      </c>
      <c r="D1338" s="12" t="s">
        <v>119</v>
      </c>
      <c r="E1338" s="12" t="s">
        <v>1601</v>
      </c>
      <c r="F1338" s="19" t="s">
        <v>1406</v>
      </c>
      <c r="G1338" s="19">
        <f aca="true" t="shared" si="215" ref="G1338:H1340">G1339</f>
        <v>3391000</v>
      </c>
      <c r="H1338" s="20">
        <f t="shared" si="215"/>
        <v>3391</v>
      </c>
      <c r="I1338" s="20" t="s">
        <v>1407</v>
      </c>
      <c r="J1338" s="20">
        <f aca="true" t="shared" si="216" ref="J1338:K1340">J1339</f>
        <v>3389946.79</v>
      </c>
      <c r="K1338" s="20">
        <f t="shared" si="216"/>
        <v>3390</v>
      </c>
      <c r="L1338" s="17">
        <f t="shared" si="208"/>
        <v>99.97051017398996</v>
      </c>
    </row>
    <row r="1339" spans="1:12" ht="151.5" customHeight="1">
      <c r="A1339" s="18" t="s">
        <v>152</v>
      </c>
      <c r="B1339" s="12" t="s">
        <v>1387</v>
      </c>
      <c r="C1339" s="12" t="s">
        <v>441</v>
      </c>
      <c r="D1339" s="12" t="s">
        <v>153</v>
      </c>
      <c r="E1339" s="12" t="s">
        <v>1601</v>
      </c>
      <c r="F1339" s="19" t="s">
        <v>1406</v>
      </c>
      <c r="G1339" s="19">
        <f t="shared" si="215"/>
        <v>3391000</v>
      </c>
      <c r="H1339" s="20">
        <f t="shared" si="215"/>
        <v>3391</v>
      </c>
      <c r="I1339" s="20" t="s">
        <v>1407</v>
      </c>
      <c r="J1339" s="20">
        <f t="shared" si="216"/>
        <v>3389946.79</v>
      </c>
      <c r="K1339" s="20">
        <f t="shared" si="216"/>
        <v>3390</v>
      </c>
      <c r="L1339" s="17">
        <f t="shared" si="208"/>
        <v>99.97051017398996</v>
      </c>
    </row>
    <row r="1340" spans="1:12" ht="28.5" customHeight="1">
      <c r="A1340" s="18" t="s">
        <v>156</v>
      </c>
      <c r="B1340" s="12" t="s">
        <v>1387</v>
      </c>
      <c r="C1340" s="12" t="s">
        <v>441</v>
      </c>
      <c r="D1340" s="12" t="s">
        <v>157</v>
      </c>
      <c r="E1340" s="12" t="s">
        <v>1601</v>
      </c>
      <c r="F1340" s="19" t="s">
        <v>1406</v>
      </c>
      <c r="G1340" s="19">
        <f t="shared" si="215"/>
        <v>3391000</v>
      </c>
      <c r="H1340" s="20">
        <f t="shared" si="215"/>
        <v>3391</v>
      </c>
      <c r="I1340" s="20" t="s">
        <v>1407</v>
      </c>
      <c r="J1340" s="20">
        <f t="shared" si="216"/>
        <v>3389946.79</v>
      </c>
      <c r="K1340" s="20">
        <f t="shared" si="216"/>
        <v>3390</v>
      </c>
      <c r="L1340" s="17">
        <f t="shared" si="208"/>
        <v>99.97051017398996</v>
      </c>
    </row>
    <row r="1341" spans="1:12" ht="56.25" customHeight="1">
      <c r="A1341" s="18" t="s">
        <v>1635</v>
      </c>
      <c r="B1341" s="12" t="s">
        <v>1387</v>
      </c>
      <c r="C1341" s="12" t="s">
        <v>441</v>
      </c>
      <c r="D1341" s="12" t="s">
        <v>157</v>
      </c>
      <c r="E1341" s="12" t="s">
        <v>1636</v>
      </c>
      <c r="F1341" s="21">
        <v>3391000</v>
      </c>
      <c r="G1341" s="21">
        <f>F1341</f>
        <v>3391000</v>
      </c>
      <c r="H1341" s="22">
        <f>ROUND(G1341/1000,0)</f>
        <v>3391</v>
      </c>
      <c r="I1341" s="22">
        <v>3389946.79</v>
      </c>
      <c r="J1341" s="22">
        <f>I1341</f>
        <v>3389946.79</v>
      </c>
      <c r="K1341" s="22">
        <f>ROUND(J1341/1000,0)</f>
        <v>3390</v>
      </c>
      <c r="L1341" s="17">
        <f t="shared" si="208"/>
        <v>99.97051017398996</v>
      </c>
    </row>
    <row r="1342" spans="1:12" ht="56.25" customHeight="1">
      <c r="A1342" s="18" t="s">
        <v>81</v>
      </c>
      <c r="B1342" s="12" t="s">
        <v>1387</v>
      </c>
      <c r="C1342" s="12" t="s">
        <v>441</v>
      </c>
      <c r="D1342" s="12" t="s">
        <v>82</v>
      </c>
      <c r="E1342" s="12" t="s">
        <v>1601</v>
      </c>
      <c r="F1342" s="19" t="s">
        <v>1408</v>
      </c>
      <c r="G1342" s="19">
        <f aca="true" t="shared" si="217" ref="G1342:H1344">G1343</f>
        <v>1278000</v>
      </c>
      <c r="H1342" s="20">
        <f t="shared" si="217"/>
        <v>1278</v>
      </c>
      <c r="I1342" s="20" t="s">
        <v>1408</v>
      </c>
      <c r="J1342" s="20">
        <f aca="true" t="shared" si="218" ref="J1342:K1344">J1343</f>
        <v>1278000</v>
      </c>
      <c r="K1342" s="20">
        <f t="shared" si="218"/>
        <v>1278</v>
      </c>
      <c r="L1342" s="17">
        <f t="shared" si="208"/>
        <v>100</v>
      </c>
    </row>
    <row r="1343" spans="1:12" ht="96.75" customHeight="1">
      <c r="A1343" s="18" t="s">
        <v>83</v>
      </c>
      <c r="B1343" s="12" t="s">
        <v>1387</v>
      </c>
      <c r="C1343" s="12" t="s">
        <v>441</v>
      </c>
      <c r="D1343" s="12" t="s">
        <v>84</v>
      </c>
      <c r="E1343" s="12" t="s">
        <v>1601</v>
      </c>
      <c r="F1343" s="19" t="s">
        <v>1408</v>
      </c>
      <c r="G1343" s="19">
        <f t="shared" si="217"/>
        <v>1278000</v>
      </c>
      <c r="H1343" s="20">
        <f t="shared" si="217"/>
        <v>1278</v>
      </c>
      <c r="I1343" s="20" t="s">
        <v>1408</v>
      </c>
      <c r="J1343" s="20">
        <f t="shared" si="218"/>
        <v>1278000</v>
      </c>
      <c r="K1343" s="20">
        <f t="shared" si="218"/>
        <v>1278</v>
      </c>
      <c r="L1343" s="17">
        <f t="shared" si="208"/>
        <v>100</v>
      </c>
    </row>
    <row r="1344" spans="1:12" ht="56.25" customHeight="1">
      <c r="A1344" s="18" t="s">
        <v>1409</v>
      </c>
      <c r="B1344" s="12" t="s">
        <v>1387</v>
      </c>
      <c r="C1344" s="12" t="s">
        <v>441</v>
      </c>
      <c r="D1344" s="12" t="s">
        <v>1410</v>
      </c>
      <c r="E1344" s="12" t="s">
        <v>1601</v>
      </c>
      <c r="F1344" s="19" t="s">
        <v>1408</v>
      </c>
      <c r="G1344" s="19">
        <f t="shared" si="217"/>
        <v>1278000</v>
      </c>
      <c r="H1344" s="20">
        <f t="shared" si="217"/>
        <v>1278</v>
      </c>
      <c r="I1344" s="20" t="s">
        <v>1408</v>
      </c>
      <c r="J1344" s="20">
        <f t="shared" si="218"/>
        <v>1278000</v>
      </c>
      <c r="K1344" s="20">
        <f t="shared" si="218"/>
        <v>1278</v>
      </c>
      <c r="L1344" s="17">
        <f t="shared" si="208"/>
        <v>100</v>
      </c>
    </row>
    <row r="1345" spans="1:12" ht="28.5" customHeight="1">
      <c r="A1345" s="18" t="s">
        <v>1641</v>
      </c>
      <c r="B1345" s="12" t="s">
        <v>1387</v>
      </c>
      <c r="C1345" s="12" t="s">
        <v>441</v>
      </c>
      <c r="D1345" s="12" t="s">
        <v>1410</v>
      </c>
      <c r="E1345" s="12" t="s">
        <v>1642</v>
      </c>
      <c r="F1345" s="21">
        <v>1278000</v>
      </c>
      <c r="G1345" s="21">
        <f>F1345</f>
        <v>1278000</v>
      </c>
      <c r="H1345" s="22">
        <f>ROUND(G1345/1000,0)</f>
        <v>1278</v>
      </c>
      <c r="I1345" s="22">
        <v>1278000</v>
      </c>
      <c r="J1345" s="22">
        <f>I1345</f>
        <v>1278000</v>
      </c>
      <c r="K1345" s="22">
        <f>ROUND(J1345/1000,0)</f>
        <v>1278</v>
      </c>
      <c r="L1345" s="17">
        <f t="shared" si="208"/>
        <v>100</v>
      </c>
    </row>
    <row r="1346" spans="1:12" ht="83.25" customHeight="1">
      <c r="A1346" s="13" t="s">
        <v>1411</v>
      </c>
      <c r="B1346" s="14" t="s">
        <v>1412</v>
      </c>
      <c r="C1346" s="14" t="s">
        <v>1601</v>
      </c>
      <c r="D1346" s="14" t="s">
        <v>1601</v>
      </c>
      <c r="E1346" s="14" t="s">
        <v>1601</v>
      </c>
      <c r="F1346" s="15" t="s">
        <v>1413</v>
      </c>
      <c r="G1346" s="15">
        <f>G1347+G1358</f>
        <v>35792000</v>
      </c>
      <c r="H1346" s="16">
        <f>H1347+H1358</f>
        <v>35792</v>
      </c>
      <c r="I1346" s="16" t="s">
        <v>1414</v>
      </c>
      <c r="J1346" s="16">
        <f>J1347+J1358</f>
        <v>35429227.7</v>
      </c>
      <c r="K1346" s="16">
        <f>K1347+K1358</f>
        <v>35429</v>
      </c>
      <c r="L1346" s="24">
        <f t="shared" si="208"/>
        <v>98.98580688421994</v>
      </c>
    </row>
    <row r="1347" spans="1:12" ht="28.5" customHeight="1">
      <c r="A1347" s="18" t="s">
        <v>1643</v>
      </c>
      <c r="B1347" s="12" t="s">
        <v>1412</v>
      </c>
      <c r="C1347" s="12" t="s">
        <v>1644</v>
      </c>
      <c r="D1347" s="12" t="s">
        <v>1601</v>
      </c>
      <c r="E1347" s="12" t="s">
        <v>1601</v>
      </c>
      <c r="F1347" s="19" t="s">
        <v>1415</v>
      </c>
      <c r="G1347" s="19">
        <f>G1348+G1354</f>
        <v>29388000</v>
      </c>
      <c r="H1347" s="20">
        <f>H1348+H1354</f>
        <v>29388</v>
      </c>
      <c r="I1347" s="20" t="s">
        <v>1416</v>
      </c>
      <c r="J1347" s="20">
        <f>J1348+J1354</f>
        <v>29387641.72</v>
      </c>
      <c r="K1347" s="20">
        <f>K1348+K1354</f>
        <v>29387</v>
      </c>
      <c r="L1347" s="17">
        <f t="shared" si="208"/>
        <v>99.99659725057846</v>
      </c>
    </row>
    <row r="1348" spans="1:12" ht="56.25" customHeight="1">
      <c r="A1348" s="18" t="s">
        <v>1198</v>
      </c>
      <c r="B1348" s="12" t="s">
        <v>1412</v>
      </c>
      <c r="C1348" s="12" t="s">
        <v>1644</v>
      </c>
      <c r="D1348" s="12" t="s">
        <v>1199</v>
      </c>
      <c r="E1348" s="12" t="s">
        <v>1601</v>
      </c>
      <c r="F1348" s="19" t="s">
        <v>1417</v>
      </c>
      <c r="G1348" s="19">
        <f>G1349</f>
        <v>29261000</v>
      </c>
      <c r="H1348" s="20">
        <f>H1349</f>
        <v>29261</v>
      </c>
      <c r="I1348" s="20" t="s">
        <v>1418</v>
      </c>
      <c r="J1348" s="20">
        <f>J1349</f>
        <v>29260641.72</v>
      </c>
      <c r="K1348" s="20">
        <f>K1349</f>
        <v>29260</v>
      </c>
      <c r="L1348" s="17">
        <f t="shared" si="208"/>
        <v>99.99658248180171</v>
      </c>
    </row>
    <row r="1349" spans="1:12" ht="151.5" customHeight="1">
      <c r="A1349" s="18" t="s">
        <v>1202</v>
      </c>
      <c r="B1349" s="12" t="s">
        <v>1412</v>
      </c>
      <c r="C1349" s="12" t="s">
        <v>1644</v>
      </c>
      <c r="D1349" s="12" t="s">
        <v>1203</v>
      </c>
      <c r="E1349" s="12" t="s">
        <v>1601</v>
      </c>
      <c r="F1349" s="19" t="s">
        <v>1417</v>
      </c>
      <c r="G1349" s="19">
        <f>G1350+G1352</f>
        <v>29261000</v>
      </c>
      <c r="H1349" s="20">
        <f>H1350+H1352</f>
        <v>29261</v>
      </c>
      <c r="I1349" s="20" t="s">
        <v>1418</v>
      </c>
      <c r="J1349" s="20">
        <f>J1350+J1352</f>
        <v>29260641.72</v>
      </c>
      <c r="K1349" s="20">
        <f>K1350+K1352</f>
        <v>29260</v>
      </c>
      <c r="L1349" s="17">
        <f t="shared" si="208"/>
        <v>99.99658248180171</v>
      </c>
    </row>
    <row r="1350" spans="1:12" ht="28.5" customHeight="1">
      <c r="A1350" s="18" t="s">
        <v>1656</v>
      </c>
      <c r="B1350" s="12" t="s">
        <v>1412</v>
      </c>
      <c r="C1350" s="12" t="s">
        <v>1644</v>
      </c>
      <c r="D1350" s="12" t="s">
        <v>1204</v>
      </c>
      <c r="E1350" s="12" t="s">
        <v>1601</v>
      </c>
      <c r="F1350" s="19" t="s">
        <v>1419</v>
      </c>
      <c r="G1350" s="19">
        <f>G1351</f>
        <v>29029200</v>
      </c>
      <c r="H1350" s="20">
        <f>H1351</f>
        <v>29029</v>
      </c>
      <c r="I1350" s="20" t="s">
        <v>1419</v>
      </c>
      <c r="J1350" s="20">
        <f>J1351</f>
        <v>29029200</v>
      </c>
      <c r="K1350" s="20">
        <f>K1351</f>
        <v>29029</v>
      </c>
      <c r="L1350" s="17">
        <f aca="true" t="shared" si="219" ref="L1350:L1362">K1350/H1350*100</f>
        <v>100</v>
      </c>
    </row>
    <row r="1351" spans="1:12" ht="28.5" customHeight="1">
      <c r="A1351" s="18" t="s">
        <v>1641</v>
      </c>
      <c r="B1351" s="12" t="s">
        <v>1412</v>
      </c>
      <c r="C1351" s="12" t="s">
        <v>1644</v>
      </c>
      <c r="D1351" s="12" t="s">
        <v>1204</v>
      </c>
      <c r="E1351" s="12" t="s">
        <v>1642</v>
      </c>
      <c r="F1351" s="21">
        <v>29029200</v>
      </c>
      <c r="G1351" s="21">
        <f>F1351</f>
        <v>29029200</v>
      </c>
      <c r="H1351" s="22">
        <f>ROUND(G1351/1000,0)</f>
        <v>29029</v>
      </c>
      <c r="I1351" s="22">
        <v>29029200</v>
      </c>
      <c r="J1351" s="22">
        <f>I1351</f>
        <v>29029200</v>
      </c>
      <c r="K1351" s="22">
        <f>ROUND(J1351/1000,0)</f>
        <v>29029</v>
      </c>
      <c r="L1351" s="17">
        <f t="shared" si="219"/>
        <v>100</v>
      </c>
    </row>
    <row r="1352" spans="1:12" ht="69.75" customHeight="1">
      <c r="A1352" s="18" t="s">
        <v>1306</v>
      </c>
      <c r="B1352" s="12" t="s">
        <v>1412</v>
      </c>
      <c r="C1352" s="12" t="s">
        <v>1644</v>
      </c>
      <c r="D1352" s="12" t="s">
        <v>1307</v>
      </c>
      <c r="E1352" s="12" t="s">
        <v>1601</v>
      </c>
      <c r="F1352" s="19" t="s">
        <v>1420</v>
      </c>
      <c r="G1352" s="19">
        <f>G1353</f>
        <v>231800</v>
      </c>
      <c r="H1352" s="20">
        <f>H1353</f>
        <v>232</v>
      </c>
      <c r="I1352" s="20" t="s">
        <v>1421</v>
      </c>
      <c r="J1352" s="20">
        <f>J1353</f>
        <v>231441.72</v>
      </c>
      <c r="K1352" s="20">
        <f>K1353</f>
        <v>231</v>
      </c>
      <c r="L1352" s="17">
        <f t="shared" si="219"/>
        <v>99.56896551724138</v>
      </c>
    </row>
    <row r="1353" spans="1:12" ht="56.25" customHeight="1">
      <c r="A1353" s="18" t="s">
        <v>1635</v>
      </c>
      <c r="B1353" s="12" t="s">
        <v>1412</v>
      </c>
      <c r="C1353" s="12" t="s">
        <v>1644</v>
      </c>
      <c r="D1353" s="12" t="s">
        <v>1307</v>
      </c>
      <c r="E1353" s="12" t="s">
        <v>1636</v>
      </c>
      <c r="F1353" s="21">
        <v>231800</v>
      </c>
      <c r="G1353" s="21">
        <f>F1353</f>
        <v>231800</v>
      </c>
      <c r="H1353" s="22">
        <f>ROUND(G1353/1000,0)</f>
        <v>232</v>
      </c>
      <c r="I1353" s="22">
        <v>231441.72</v>
      </c>
      <c r="J1353" s="22">
        <f>I1353</f>
        <v>231441.72</v>
      </c>
      <c r="K1353" s="22">
        <f>ROUND(J1353/1000,0)</f>
        <v>231</v>
      </c>
      <c r="L1353" s="17">
        <f t="shared" si="219"/>
        <v>99.56896551724138</v>
      </c>
    </row>
    <row r="1354" spans="1:12" ht="56.25" customHeight="1">
      <c r="A1354" s="18" t="s">
        <v>1647</v>
      </c>
      <c r="B1354" s="12" t="s">
        <v>1412</v>
      </c>
      <c r="C1354" s="12" t="s">
        <v>1644</v>
      </c>
      <c r="D1354" s="12" t="s">
        <v>1648</v>
      </c>
      <c r="E1354" s="12" t="s">
        <v>1601</v>
      </c>
      <c r="F1354" s="19" t="s">
        <v>927</v>
      </c>
      <c r="G1354" s="19">
        <f aca="true" t="shared" si="220" ref="G1354:H1356">G1355</f>
        <v>127000</v>
      </c>
      <c r="H1354" s="20">
        <f t="shared" si="220"/>
        <v>127</v>
      </c>
      <c r="I1354" s="20" t="s">
        <v>927</v>
      </c>
      <c r="J1354" s="20">
        <f aca="true" t="shared" si="221" ref="J1354:K1356">J1355</f>
        <v>127000</v>
      </c>
      <c r="K1354" s="20">
        <f t="shared" si="221"/>
        <v>127</v>
      </c>
      <c r="L1354" s="17">
        <f t="shared" si="219"/>
        <v>100</v>
      </c>
    </row>
    <row r="1355" spans="1:12" ht="96.75" customHeight="1">
      <c r="A1355" s="18" t="s">
        <v>1650</v>
      </c>
      <c r="B1355" s="12" t="s">
        <v>1412</v>
      </c>
      <c r="C1355" s="12" t="s">
        <v>1644</v>
      </c>
      <c r="D1355" s="12" t="s">
        <v>1651</v>
      </c>
      <c r="E1355" s="12" t="s">
        <v>1601</v>
      </c>
      <c r="F1355" s="19" t="s">
        <v>927</v>
      </c>
      <c r="G1355" s="19">
        <f t="shared" si="220"/>
        <v>127000</v>
      </c>
      <c r="H1355" s="20">
        <f t="shared" si="220"/>
        <v>127</v>
      </c>
      <c r="I1355" s="20" t="s">
        <v>927</v>
      </c>
      <c r="J1355" s="20">
        <f t="shared" si="221"/>
        <v>127000</v>
      </c>
      <c r="K1355" s="20">
        <f t="shared" si="221"/>
        <v>127</v>
      </c>
      <c r="L1355" s="17">
        <f t="shared" si="219"/>
        <v>100</v>
      </c>
    </row>
    <row r="1356" spans="1:12" ht="51.75" customHeight="1">
      <c r="A1356" s="18" t="s">
        <v>1652</v>
      </c>
      <c r="B1356" s="12" t="s">
        <v>1412</v>
      </c>
      <c r="C1356" s="12" t="s">
        <v>1644</v>
      </c>
      <c r="D1356" s="12" t="s">
        <v>1653</v>
      </c>
      <c r="E1356" s="12" t="s">
        <v>1601</v>
      </c>
      <c r="F1356" s="19" t="s">
        <v>927</v>
      </c>
      <c r="G1356" s="19">
        <f t="shared" si="220"/>
        <v>127000</v>
      </c>
      <c r="H1356" s="20">
        <f t="shared" si="220"/>
        <v>127</v>
      </c>
      <c r="I1356" s="20" t="s">
        <v>927</v>
      </c>
      <c r="J1356" s="20">
        <f t="shared" si="221"/>
        <v>127000</v>
      </c>
      <c r="K1356" s="20">
        <f t="shared" si="221"/>
        <v>127</v>
      </c>
      <c r="L1356" s="17">
        <f t="shared" si="219"/>
        <v>100</v>
      </c>
    </row>
    <row r="1357" spans="1:12" ht="28.5" customHeight="1">
      <c r="A1357" s="18" t="s">
        <v>1641</v>
      </c>
      <c r="B1357" s="12" t="s">
        <v>1412</v>
      </c>
      <c r="C1357" s="12" t="s">
        <v>1644</v>
      </c>
      <c r="D1357" s="12" t="s">
        <v>1653</v>
      </c>
      <c r="E1357" s="12" t="s">
        <v>1642</v>
      </c>
      <c r="F1357" s="21">
        <v>127000</v>
      </c>
      <c r="G1357" s="21">
        <f>F1357</f>
        <v>127000</v>
      </c>
      <c r="H1357" s="22">
        <f>ROUND(G1357/1000,0)</f>
        <v>127</v>
      </c>
      <c r="I1357" s="22">
        <v>127000</v>
      </c>
      <c r="J1357" s="22">
        <f>I1357</f>
        <v>127000</v>
      </c>
      <c r="K1357" s="22">
        <f>ROUND(J1357/1000,0)</f>
        <v>127</v>
      </c>
      <c r="L1357" s="17">
        <f t="shared" si="219"/>
        <v>100</v>
      </c>
    </row>
    <row r="1358" spans="1:12" ht="28.5" customHeight="1">
      <c r="A1358" s="18" t="s">
        <v>440</v>
      </c>
      <c r="B1358" s="12" t="s">
        <v>1412</v>
      </c>
      <c r="C1358" s="12" t="s">
        <v>441</v>
      </c>
      <c r="D1358" s="12" t="s">
        <v>1601</v>
      </c>
      <c r="E1358" s="12" t="s">
        <v>1601</v>
      </c>
      <c r="F1358" s="19" t="s">
        <v>1422</v>
      </c>
      <c r="G1358" s="19">
        <f aca="true" t="shared" si="222" ref="G1358:H1361">G1359</f>
        <v>6404000</v>
      </c>
      <c r="H1358" s="20">
        <f t="shared" si="222"/>
        <v>6404</v>
      </c>
      <c r="I1358" s="20" t="s">
        <v>1423</v>
      </c>
      <c r="J1358" s="20">
        <f aca="true" t="shared" si="223" ref="J1358:K1361">J1359</f>
        <v>6041585.98</v>
      </c>
      <c r="K1358" s="20">
        <f t="shared" si="223"/>
        <v>6042</v>
      </c>
      <c r="L1358" s="17">
        <f t="shared" si="219"/>
        <v>94.34728294815741</v>
      </c>
    </row>
    <row r="1359" spans="1:12" ht="42" customHeight="1">
      <c r="A1359" s="18" t="s">
        <v>118</v>
      </c>
      <c r="B1359" s="12" t="s">
        <v>1412</v>
      </c>
      <c r="C1359" s="12" t="s">
        <v>441</v>
      </c>
      <c r="D1359" s="12" t="s">
        <v>119</v>
      </c>
      <c r="E1359" s="12" t="s">
        <v>1601</v>
      </c>
      <c r="F1359" s="19" t="s">
        <v>1422</v>
      </c>
      <c r="G1359" s="19">
        <f t="shared" si="222"/>
        <v>6404000</v>
      </c>
      <c r="H1359" s="20">
        <f t="shared" si="222"/>
        <v>6404</v>
      </c>
      <c r="I1359" s="20" t="s">
        <v>1423</v>
      </c>
      <c r="J1359" s="20">
        <f t="shared" si="223"/>
        <v>6041585.98</v>
      </c>
      <c r="K1359" s="20">
        <f t="shared" si="223"/>
        <v>6042</v>
      </c>
      <c r="L1359" s="17">
        <f t="shared" si="219"/>
        <v>94.34728294815741</v>
      </c>
    </row>
    <row r="1360" spans="1:12" ht="96.75" customHeight="1">
      <c r="A1360" s="18" t="s">
        <v>1424</v>
      </c>
      <c r="B1360" s="12" t="s">
        <v>1412</v>
      </c>
      <c r="C1360" s="12" t="s">
        <v>441</v>
      </c>
      <c r="D1360" s="12" t="s">
        <v>1425</v>
      </c>
      <c r="E1360" s="12" t="s">
        <v>1601</v>
      </c>
      <c r="F1360" s="19" t="s">
        <v>1422</v>
      </c>
      <c r="G1360" s="19">
        <f t="shared" si="222"/>
        <v>6404000</v>
      </c>
      <c r="H1360" s="20">
        <f t="shared" si="222"/>
        <v>6404</v>
      </c>
      <c r="I1360" s="20" t="s">
        <v>1423</v>
      </c>
      <c r="J1360" s="20">
        <f t="shared" si="223"/>
        <v>6041585.98</v>
      </c>
      <c r="K1360" s="20">
        <f t="shared" si="223"/>
        <v>6042</v>
      </c>
      <c r="L1360" s="17">
        <f t="shared" si="219"/>
        <v>94.34728294815741</v>
      </c>
    </row>
    <row r="1361" spans="1:12" ht="42" customHeight="1">
      <c r="A1361" s="18" t="s">
        <v>1426</v>
      </c>
      <c r="B1361" s="12" t="s">
        <v>1412</v>
      </c>
      <c r="C1361" s="12" t="s">
        <v>441</v>
      </c>
      <c r="D1361" s="12" t="s">
        <v>1427</v>
      </c>
      <c r="E1361" s="12" t="s">
        <v>1601</v>
      </c>
      <c r="F1361" s="19" t="s">
        <v>1422</v>
      </c>
      <c r="G1361" s="19">
        <f t="shared" si="222"/>
        <v>6404000</v>
      </c>
      <c r="H1361" s="20">
        <f t="shared" si="222"/>
        <v>6404</v>
      </c>
      <c r="I1361" s="20" t="s">
        <v>1423</v>
      </c>
      <c r="J1361" s="20">
        <f t="shared" si="223"/>
        <v>6041585.98</v>
      </c>
      <c r="K1361" s="20">
        <f t="shared" si="223"/>
        <v>6042</v>
      </c>
      <c r="L1361" s="17">
        <f t="shared" si="219"/>
        <v>94.34728294815741</v>
      </c>
    </row>
    <row r="1362" spans="1:12" ht="56.25" customHeight="1">
      <c r="A1362" s="18" t="s">
        <v>6</v>
      </c>
      <c r="B1362" s="12" t="s">
        <v>1412</v>
      </c>
      <c r="C1362" s="12" t="s">
        <v>441</v>
      </c>
      <c r="D1362" s="12" t="s">
        <v>1427</v>
      </c>
      <c r="E1362" s="12" t="s">
        <v>7</v>
      </c>
      <c r="F1362" s="21">
        <v>6404000</v>
      </c>
      <c r="G1362" s="21">
        <f>F1362</f>
        <v>6404000</v>
      </c>
      <c r="H1362" s="22">
        <f>ROUND(G1362/1000,0)</f>
        <v>6404</v>
      </c>
      <c r="I1362" s="22">
        <v>6041585.98</v>
      </c>
      <c r="J1362" s="22">
        <f>I1362</f>
        <v>6041585.98</v>
      </c>
      <c r="K1362" s="22">
        <f>ROUND(J1362/1000,0)</f>
        <v>6042</v>
      </c>
      <c r="L1362" s="17">
        <f t="shared" si="219"/>
        <v>94.34728294815741</v>
      </c>
    </row>
    <row r="1363" spans="1:12" ht="56.25" customHeight="1">
      <c r="A1363" s="18"/>
      <c r="B1363" s="12"/>
      <c r="C1363" s="12"/>
      <c r="D1363" s="12"/>
      <c r="E1363" s="12"/>
      <c r="F1363" s="21"/>
      <c r="G1363" s="21"/>
      <c r="H1363" s="22"/>
      <c r="I1363" s="22"/>
      <c r="J1363" s="22"/>
      <c r="K1363" s="22"/>
      <c r="L1363" s="17"/>
    </row>
    <row r="1364" spans="1:12" s="27" customFormat="1" ht="56.25" customHeight="1">
      <c r="A1364" s="61" t="s">
        <v>1584</v>
      </c>
      <c r="B1364" s="61"/>
      <c r="C1364" s="61"/>
      <c r="D1364" s="25"/>
      <c r="E1364" s="25"/>
      <c r="F1364" s="26"/>
      <c r="G1364" s="26"/>
      <c r="H1364" s="62" t="s">
        <v>1585</v>
      </c>
      <c r="I1364" s="62"/>
      <c r="J1364" s="62"/>
      <c r="K1364" s="62"/>
      <c r="L1364" s="62"/>
    </row>
    <row r="1365" spans="9:12" ht="14.25" customHeight="1">
      <c r="I1365" s="60"/>
      <c r="J1365" s="60"/>
      <c r="K1365" s="60"/>
      <c r="L1365" s="59"/>
    </row>
    <row r="1366" ht="56.25" customHeight="1"/>
  </sheetData>
  <sheetProtection/>
  <mergeCells count="6">
    <mergeCell ref="I1:L1"/>
    <mergeCell ref="A2:L2"/>
    <mergeCell ref="I3:L3"/>
    <mergeCell ref="I1365:L1365"/>
    <mergeCell ref="A1364:C1364"/>
    <mergeCell ref="H1364:L1364"/>
  </mergeCells>
  <printOptions horizontalCentered="1"/>
  <pageMargins left="0.7874015748031497" right="0.5905511811023623" top="0.5905511811023623" bottom="0.5905511811023623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8"/>
  <sheetViews>
    <sheetView tabSelected="1" view="pageBreakPreview" zoomScale="60" zoomScalePageLayoutView="0" workbookViewId="0" topLeftCell="A1">
      <selection activeCell="D10" sqref="D10"/>
    </sheetView>
  </sheetViews>
  <sheetFormatPr defaultColWidth="9.140625" defaultRowHeight="15"/>
  <cols>
    <col min="1" max="1" width="37.421875" style="2" customWidth="1"/>
    <col min="2" max="2" width="9.140625" style="2" customWidth="1"/>
    <col min="3" max="3" width="16.00390625" style="2" customWidth="1"/>
    <col min="4" max="4" width="12.8515625" style="2" customWidth="1"/>
    <col min="5" max="5" width="18.00390625" style="3" hidden="1" customWidth="1"/>
    <col min="6" max="6" width="14.00390625" style="4" customWidth="1"/>
    <col min="7" max="7" width="19.8515625" style="2" hidden="1" customWidth="1"/>
    <col min="8" max="8" width="16.28125" style="4" customWidth="1"/>
    <col min="9" max="9" width="14.57421875" style="2" customWidth="1"/>
    <col min="10" max="16384" width="9.140625" style="2" customWidth="1"/>
  </cols>
  <sheetData>
    <row r="1" spans="7:9" ht="19.5" customHeight="1">
      <c r="G1" s="63" t="s">
        <v>1588</v>
      </c>
      <c r="H1" s="63"/>
      <c r="I1" s="64"/>
    </row>
    <row r="2" spans="7:9" ht="20.25" customHeight="1">
      <c r="G2" s="48"/>
      <c r="H2" s="75" t="s">
        <v>1593</v>
      </c>
      <c r="I2" s="76"/>
    </row>
    <row r="3" spans="7:9" ht="20.25" customHeight="1">
      <c r="G3" s="48"/>
      <c r="H3" s="75" t="s">
        <v>1594</v>
      </c>
      <c r="I3" s="76"/>
    </row>
    <row r="4" spans="7:9" ht="36.75" customHeight="1">
      <c r="G4" s="48"/>
      <c r="H4" s="75" t="s">
        <v>806</v>
      </c>
      <c r="I4" s="76"/>
    </row>
    <row r="5" spans="1:9" ht="61.5" customHeight="1">
      <c r="A5" s="65" t="s">
        <v>1586</v>
      </c>
      <c r="B5" s="66"/>
      <c r="C5" s="66"/>
      <c r="D5" s="66"/>
      <c r="E5" s="66"/>
      <c r="F5" s="67"/>
      <c r="G5" s="66"/>
      <c r="H5" s="66"/>
      <c r="I5" s="66"/>
    </row>
    <row r="6" spans="7:9" ht="15">
      <c r="G6" s="68" t="s">
        <v>1582</v>
      </c>
      <c r="H6" s="68"/>
      <c r="I6" s="69"/>
    </row>
    <row r="7" spans="1:9" s="33" customFormat="1" ht="44.25" customHeight="1">
      <c r="A7" s="30" t="s">
        <v>1596</v>
      </c>
      <c r="B7" s="31" t="s">
        <v>1579</v>
      </c>
      <c r="C7" s="31" t="s">
        <v>1580</v>
      </c>
      <c r="D7" s="31" t="s">
        <v>1581</v>
      </c>
      <c r="E7" s="32" t="s">
        <v>1597</v>
      </c>
      <c r="F7" s="32" t="s">
        <v>1597</v>
      </c>
      <c r="G7" s="31" t="s">
        <v>1598</v>
      </c>
      <c r="H7" s="31" t="s">
        <v>1598</v>
      </c>
      <c r="I7" s="30" t="s">
        <v>1599</v>
      </c>
    </row>
    <row r="8" spans="1:9" ht="25.5" customHeight="1">
      <c r="A8" s="34" t="s">
        <v>1600</v>
      </c>
      <c r="B8" s="35" t="s">
        <v>1601</v>
      </c>
      <c r="C8" s="35" t="s">
        <v>1601</v>
      </c>
      <c r="D8" s="35" t="s">
        <v>1601</v>
      </c>
      <c r="E8" s="36" t="s">
        <v>1602</v>
      </c>
      <c r="F8" s="37">
        <f>F9+F75+F92+F163+F275+F285+F414+F457+F508+F522</f>
        <v>22655468</v>
      </c>
      <c r="G8" s="38" t="s">
        <v>1603</v>
      </c>
      <c r="H8" s="37">
        <f>H9+H75+H92+H163+H275+H285+H414+H457+H508+H522</f>
        <v>22280795</v>
      </c>
      <c r="I8" s="39">
        <f>H8/F8*100</f>
        <v>98.34621381469586</v>
      </c>
    </row>
    <row r="9" spans="1:9" ht="40.5" customHeight="1">
      <c r="A9" s="34" t="s">
        <v>1428</v>
      </c>
      <c r="B9" s="35" t="s">
        <v>1429</v>
      </c>
      <c r="C9" s="35" t="s">
        <v>1601</v>
      </c>
      <c r="D9" s="35" t="s">
        <v>1601</v>
      </c>
      <c r="E9" s="36" t="s">
        <v>1430</v>
      </c>
      <c r="F9" s="37">
        <f>F10+F13+F24+F35+F38+F45+F52</f>
        <v>2336164</v>
      </c>
      <c r="G9" s="38" t="s">
        <v>1431</v>
      </c>
      <c r="H9" s="37">
        <f>H10+H13+H24+H35+H38+H45+H52</f>
        <v>2314710</v>
      </c>
      <c r="I9" s="39">
        <f aca="true" t="shared" si="0" ref="I9:I72">H9/F9*100</f>
        <v>99.08165693846837</v>
      </c>
    </row>
    <row r="10" spans="1:9" ht="70.5" customHeight="1">
      <c r="A10" s="40" t="s">
        <v>1664</v>
      </c>
      <c r="B10" s="1" t="s">
        <v>1665</v>
      </c>
      <c r="C10" s="1" t="s">
        <v>1601</v>
      </c>
      <c r="D10" s="1" t="s">
        <v>1601</v>
      </c>
      <c r="E10" s="41" t="s">
        <v>1666</v>
      </c>
      <c r="F10" s="42">
        <f>F11</f>
        <v>3425</v>
      </c>
      <c r="G10" s="43" t="s">
        <v>1667</v>
      </c>
      <c r="H10" s="42">
        <f>H11</f>
        <v>3422</v>
      </c>
      <c r="I10" s="44">
        <f t="shared" si="0"/>
        <v>99.91240875912408</v>
      </c>
    </row>
    <row r="11" spans="1:9" ht="50.25" customHeight="1">
      <c r="A11" s="40" t="s">
        <v>1672</v>
      </c>
      <c r="B11" s="1" t="s">
        <v>1665</v>
      </c>
      <c r="C11" s="1" t="s">
        <v>1673</v>
      </c>
      <c r="D11" s="1" t="s">
        <v>1601</v>
      </c>
      <c r="E11" s="41" t="s">
        <v>1666</v>
      </c>
      <c r="F11" s="42">
        <f>F12</f>
        <v>3425</v>
      </c>
      <c r="G11" s="43" t="s">
        <v>1667</v>
      </c>
      <c r="H11" s="42">
        <f>H12</f>
        <v>3422</v>
      </c>
      <c r="I11" s="44">
        <f t="shared" si="0"/>
        <v>99.91240875912408</v>
      </c>
    </row>
    <row r="12" spans="1:9" ht="134.25" customHeight="1">
      <c r="A12" s="40" t="s">
        <v>1620</v>
      </c>
      <c r="B12" s="1" t="s">
        <v>1665</v>
      </c>
      <c r="C12" s="1" t="s">
        <v>1673</v>
      </c>
      <c r="D12" s="1" t="s">
        <v>1621</v>
      </c>
      <c r="E12" s="45">
        <v>3425000</v>
      </c>
      <c r="F12" s="46">
        <f>'НЕ УДАЛЯТЬ!'!H36</f>
        <v>3425</v>
      </c>
      <c r="G12" s="47">
        <v>3421873.84</v>
      </c>
      <c r="H12" s="46">
        <f>'НЕ УДАЛЯТЬ!'!K36</f>
        <v>3422</v>
      </c>
      <c r="I12" s="44">
        <f t="shared" si="0"/>
        <v>99.91240875912408</v>
      </c>
    </row>
    <row r="13" spans="1:9" ht="102.75" customHeight="1">
      <c r="A13" s="40" t="s">
        <v>1608</v>
      </c>
      <c r="B13" s="1" t="s">
        <v>1609</v>
      </c>
      <c r="C13" s="1" t="s">
        <v>1601</v>
      </c>
      <c r="D13" s="1" t="s">
        <v>1601</v>
      </c>
      <c r="E13" s="41" t="s">
        <v>1610</v>
      </c>
      <c r="F13" s="42">
        <f>F14+F16+F20+F18</f>
        <v>138728</v>
      </c>
      <c r="G13" s="43" t="s">
        <v>1611</v>
      </c>
      <c r="H13" s="42">
        <f>H14+H16+H20+H18</f>
        <v>135800</v>
      </c>
      <c r="I13" s="44">
        <f t="shared" si="0"/>
        <v>97.88939507525518</v>
      </c>
    </row>
    <row r="14" spans="1:9" ht="51" customHeight="1">
      <c r="A14" s="40" t="s">
        <v>1618</v>
      </c>
      <c r="B14" s="1" t="s">
        <v>1609</v>
      </c>
      <c r="C14" s="1" t="s">
        <v>1619</v>
      </c>
      <c r="D14" s="1" t="s">
        <v>1601</v>
      </c>
      <c r="E14" s="41" t="s">
        <v>1616</v>
      </c>
      <c r="F14" s="42">
        <f>F15</f>
        <v>4376</v>
      </c>
      <c r="G14" s="43" t="s">
        <v>1617</v>
      </c>
      <c r="H14" s="42">
        <f>H15</f>
        <v>4282</v>
      </c>
      <c r="I14" s="44">
        <f t="shared" si="0"/>
        <v>97.85191956124314</v>
      </c>
    </row>
    <row r="15" spans="1:9" ht="135" customHeight="1">
      <c r="A15" s="40" t="s">
        <v>1620</v>
      </c>
      <c r="B15" s="1" t="s">
        <v>1609</v>
      </c>
      <c r="C15" s="1" t="s">
        <v>1619</v>
      </c>
      <c r="D15" s="1" t="s">
        <v>1621</v>
      </c>
      <c r="E15" s="45">
        <v>4376000</v>
      </c>
      <c r="F15" s="46">
        <f>'НЕ УДАЛЯТЬ!'!H11</f>
        <v>4376</v>
      </c>
      <c r="G15" s="47">
        <v>4282491.25</v>
      </c>
      <c r="H15" s="46">
        <f>'НЕ УДАЛЯТЬ!'!K11</f>
        <v>4282</v>
      </c>
      <c r="I15" s="44">
        <f t="shared" si="0"/>
        <v>97.85191956124314</v>
      </c>
    </row>
    <row r="16" spans="1:9" ht="51" customHeight="1">
      <c r="A16" s="40" t="s">
        <v>1626</v>
      </c>
      <c r="B16" s="1" t="s">
        <v>1609</v>
      </c>
      <c r="C16" s="1" t="s">
        <v>1627</v>
      </c>
      <c r="D16" s="1" t="s">
        <v>1601</v>
      </c>
      <c r="E16" s="41" t="s">
        <v>1624</v>
      </c>
      <c r="F16" s="42">
        <f>F17</f>
        <v>5260</v>
      </c>
      <c r="G16" s="43" t="s">
        <v>1625</v>
      </c>
      <c r="H16" s="42">
        <f>H17</f>
        <v>5038</v>
      </c>
      <c r="I16" s="44">
        <f t="shared" si="0"/>
        <v>95.77946768060836</v>
      </c>
    </row>
    <row r="17" spans="1:9" ht="131.25" customHeight="1">
      <c r="A17" s="40" t="s">
        <v>1620</v>
      </c>
      <c r="B17" s="1" t="s">
        <v>1609</v>
      </c>
      <c r="C17" s="1" t="s">
        <v>1627</v>
      </c>
      <c r="D17" s="1" t="s">
        <v>1621</v>
      </c>
      <c r="E17" s="45">
        <v>5260000</v>
      </c>
      <c r="F17" s="46">
        <f>'НЕ УДАЛЯТЬ!'!H14</f>
        <v>5260</v>
      </c>
      <c r="G17" s="47">
        <v>5038108.51</v>
      </c>
      <c r="H17" s="46">
        <f>'НЕ УДАЛЯТЬ!'!K14</f>
        <v>5038</v>
      </c>
      <c r="I17" s="44">
        <f t="shared" si="0"/>
        <v>95.77946768060836</v>
      </c>
    </row>
    <row r="18" spans="1:9" ht="35.25" customHeight="1">
      <c r="A18" s="40" t="s">
        <v>1631</v>
      </c>
      <c r="B18" s="1" t="s">
        <v>1609</v>
      </c>
      <c r="C18" s="1" t="s">
        <v>1632</v>
      </c>
      <c r="D18" s="1" t="s">
        <v>1601</v>
      </c>
      <c r="E18" s="41" t="s">
        <v>1633</v>
      </c>
      <c r="F18" s="42">
        <f>F19</f>
        <v>17384</v>
      </c>
      <c r="G18" s="43" t="s">
        <v>1634</v>
      </c>
      <c r="H18" s="42">
        <f>H19</f>
        <v>16697</v>
      </c>
      <c r="I18" s="44">
        <f t="shared" si="0"/>
        <v>96.04809019788311</v>
      </c>
    </row>
    <row r="19" spans="1:9" ht="58.5" customHeight="1">
      <c r="A19" s="40" t="s">
        <v>1635</v>
      </c>
      <c r="B19" s="1" t="s">
        <v>1609</v>
      </c>
      <c r="C19" s="1" t="s">
        <v>1632</v>
      </c>
      <c r="D19" s="1" t="s">
        <v>1636</v>
      </c>
      <c r="E19" s="45">
        <v>17384000</v>
      </c>
      <c r="F19" s="46">
        <f>'НЕ УДАЛЯТЬ!'!H17</f>
        <v>17384</v>
      </c>
      <c r="G19" s="47">
        <v>16696784.86</v>
      </c>
      <c r="H19" s="46">
        <f>'НЕ УДАЛЯТЬ!'!K17</f>
        <v>16697</v>
      </c>
      <c r="I19" s="44">
        <f t="shared" si="0"/>
        <v>96.04809019788311</v>
      </c>
    </row>
    <row r="20" spans="1:9" ht="46.5" customHeight="1">
      <c r="A20" s="40" t="s">
        <v>1637</v>
      </c>
      <c r="B20" s="1" t="s">
        <v>1609</v>
      </c>
      <c r="C20" s="1" t="s">
        <v>1638</v>
      </c>
      <c r="D20" s="1" t="s">
        <v>1601</v>
      </c>
      <c r="E20" s="41" t="s">
        <v>1639</v>
      </c>
      <c r="F20" s="42">
        <f>F21+F22+F23</f>
        <v>111708</v>
      </c>
      <c r="G20" s="43" t="s">
        <v>1640</v>
      </c>
      <c r="H20" s="42">
        <f>H21+H22+H23</f>
        <v>109783</v>
      </c>
      <c r="I20" s="44">
        <f t="shared" si="0"/>
        <v>98.27675725999929</v>
      </c>
    </row>
    <row r="21" spans="1:9" ht="132.75" customHeight="1">
      <c r="A21" s="40" t="s">
        <v>1620</v>
      </c>
      <c r="B21" s="1" t="s">
        <v>1609</v>
      </c>
      <c r="C21" s="1" t="s">
        <v>1638</v>
      </c>
      <c r="D21" s="1" t="s">
        <v>1621</v>
      </c>
      <c r="E21" s="45">
        <v>95679000</v>
      </c>
      <c r="F21" s="46">
        <f>'НЕ УДАЛЯТЬ!'!H19</f>
        <v>95679</v>
      </c>
      <c r="G21" s="47">
        <v>94864692.54</v>
      </c>
      <c r="H21" s="46">
        <f>'НЕ УДАЛЯТЬ!'!K19</f>
        <v>94865</v>
      </c>
      <c r="I21" s="44">
        <f t="shared" si="0"/>
        <v>99.14923859990175</v>
      </c>
    </row>
    <row r="22" spans="1:9" ht="54.75" customHeight="1">
      <c r="A22" s="40" t="s">
        <v>1635</v>
      </c>
      <c r="B22" s="1" t="s">
        <v>1609</v>
      </c>
      <c r="C22" s="1" t="s">
        <v>1638</v>
      </c>
      <c r="D22" s="1" t="s">
        <v>1636</v>
      </c>
      <c r="E22" s="45">
        <v>15927000</v>
      </c>
      <c r="F22" s="46">
        <f>'НЕ УДАЛЯТЬ!'!H20</f>
        <v>15927</v>
      </c>
      <c r="G22" s="47">
        <v>14816173.9</v>
      </c>
      <c r="H22" s="46">
        <f>'НЕ УДАЛЯТЬ!'!K20</f>
        <v>14816</v>
      </c>
      <c r="I22" s="44">
        <f t="shared" si="0"/>
        <v>93.02442393419979</v>
      </c>
    </row>
    <row r="23" spans="1:9" ht="21.75" customHeight="1">
      <c r="A23" s="40" t="s">
        <v>1641</v>
      </c>
      <c r="B23" s="1" t="s">
        <v>1609</v>
      </c>
      <c r="C23" s="1" t="s">
        <v>1638</v>
      </c>
      <c r="D23" s="1" t="s">
        <v>1642</v>
      </c>
      <c r="E23" s="45">
        <v>102000</v>
      </c>
      <c r="F23" s="46">
        <f>'НЕ УДАЛЯТЬ!'!H21</f>
        <v>102</v>
      </c>
      <c r="G23" s="47">
        <v>101797</v>
      </c>
      <c r="H23" s="46">
        <f>'НЕ УДАЛЯТЬ!'!K21</f>
        <v>102</v>
      </c>
      <c r="I23" s="44">
        <f t="shared" si="0"/>
        <v>100</v>
      </c>
    </row>
    <row r="24" spans="1:9" ht="107.25" customHeight="1">
      <c r="A24" s="40" t="s">
        <v>1674</v>
      </c>
      <c r="B24" s="1" t="s">
        <v>1675</v>
      </c>
      <c r="C24" s="1" t="s">
        <v>1601</v>
      </c>
      <c r="D24" s="1" t="s">
        <v>1601</v>
      </c>
      <c r="E24" s="41" t="s">
        <v>1432</v>
      </c>
      <c r="F24" s="42">
        <f>F25+F33+F29</f>
        <v>1208889</v>
      </c>
      <c r="G24" s="43" t="s">
        <v>1433</v>
      </c>
      <c r="H24" s="42">
        <f>H25+H33+H29</f>
        <v>1204013</v>
      </c>
      <c r="I24" s="44">
        <f t="shared" si="0"/>
        <v>99.5966544488369</v>
      </c>
    </row>
    <row r="25" spans="1:9" ht="33" customHeight="1">
      <c r="A25" s="40" t="s">
        <v>1637</v>
      </c>
      <c r="B25" s="1" t="s">
        <v>1675</v>
      </c>
      <c r="C25" s="1" t="s">
        <v>373</v>
      </c>
      <c r="D25" s="1" t="s">
        <v>1601</v>
      </c>
      <c r="E25" s="41" t="s">
        <v>369</v>
      </c>
      <c r="F25" s="42">
        <f>F26+F27+F28</f>
        <v>97836</v>
      </c>
      <c r="G25" s="43" t="s">
        <v>370</v>
      </c>
      <c r="H25" s="42">
        <f>H26+H27+H28</f>
        <v>97702</v>
      </c>
      <c r="I25" s="44">
        <f t="shared" si="0"/>
        <v>99.86303610123063</v>
      </c>
    </row>
    <row r="26" spans="1:9" ht="138" customHeight="1">
      <c r="A26" s="40" t="s">
        <v>1620</v>
      </c>
      <c r="B26" s="1" t="s">
        <v>1675</v>
      </c>
      <c r="C26" s="1" t="s">
        <v>373</v>
      </c>
      <c r="D26" s="1" t="s">
        <v>1621</v>
      </c>
      <c r="E26" s="45">
        <v>85091000</v>
      </c>
      <c r="F26" s="46">
        <f>'НЕ УДАЛЯТЬ!'!H311</f>
        <v>85091</v>
      </c>
      <c r="G26" s="47">
        <v>85034401.5</v>
      </c>
      <c r="H26" s="46">
        <f>'НЕ УДАЛЯТЬ!'!K311</f>
        <v>85034</v>
      </c>
      <c r="I26" s="44">
        <f t="shared" si="0"/>
        <v>99.93301289208024</v>
      </c>
    </row>
    <row r="27" spans="1:9" ht="54" customHeight="1">
      <c r="A27" s="40" t="s">
        <v>1635</v>
      </c>
      <c r="B27" s="1" t="s">
        <v>1675</v>
      </c>
      <c r="C27" s="1" t="s">
        <v>373</v>
      </c>
      <c r="D27" s="1" t="s">
        <v>1636</v>
      </c>
      <c r="E27" s="45">
        <v>12703000</v>
      </c>
      <c r="F27" s="46">
        <f>'НЕ УДАЛЯТЬ!'!H312</f>
        <v>12703</v>
      </c>
      <c r="G27" s="47">
        <v>12627149.21</v>
      </c>
      <c r="H27" s="46">
        <f>'НЕ УДАЛЯТЬ!'!K312</f>
        <v>12627</v>
      </c>
      <c r="I27" s="44">
        <f t="shared" si="0"/>
        <v>99.40171613004803</v>
      </c>
    </row>
    <row r="28" spans="1:9" ht="21.75" customHeight="1">
      <c r="A28" s="40" t="s">
        <v>1641</v>
      </c>
      <c r="B28" s="1" t="s">
        <v>1675</v>
      </c>
      <c r="C28" s="1" t="s">
        <v>373</v>
      </c>
      <c r="D28" s="1" t="s">
        <v>1642</v>
      </c>
      <c r="E28" s="45">
        <v>42000</v>
      </c>
      <c r="F28" s="46">
        <f>'НЕ УДАЛЯТЬ!'!H313</f>
        <v>42</v>
      </c>
      <c r="G28" s="47">
        <v>40958</v>
      </c>
      <c r="H28" s="46">
        <f>'НЕ УДАЛЯТЬ!'!K313</f>
        <v>41</v>
      </c>
      <c r="I28" s="44">
        <f t="shared" si="0"/>
        <v>97.61904761904762</v>
      </c>
    </row>
    <row r="29" spans="1:9" ht="36.75" customHeight="1">
      <c r="A29" s="40" t="s">
        <v>1637</v>
      </c>
      <c r="B29" s="1" t="s">
        <v>1675</v>
      </c>
      <c r="C29" s="1" t="s">
        <v>1680</v>
      </c>
      <c r="D29" s="1" t="s">
        <v>1601</v>
      </c>
      <c r="E29" s="41" t="s">
        <v>1434</v>
      </c>
      <c r="F29" s="42">
        <f>F30+F31+F32</f>
        <v>1061417</v>
      </c>
      <c r="G29" s="43" t="s">
        <v>1435</v>
      </c>
      <c r="H29" s="42">
        <f>H30+H31+H32</f>
        <v>1058011</v>
      </c>
      <c r="I29" s="44">
        <f t="shared" si="0"/>
        <v>99.67910821100472</v>
      </c>
    </row>
    <row r="30" spans="1:9" ht="136.5" customHeight="1">
      <c r="A30" s="40" t="s">
        <v>1620</v>
      </c>
      <c r="B30" s="1" t="s">
        <v>1675</v>
      </c>
      <c r="C30" s="1" t="s">
        <v>1680</v>
      </c>
      <c r="D30" s="1" t="s">
        <v>1621</v>
      </c>
      <c r="E30" s="45">
        <v>966035000</v>
      </c>
      <c r="F30" s="46">
        <f>'НЕ УДАЛЯТЬ!'!H41+'НЕ УДАЛЯТЬ!'!H339+'НЕ УДАЛЯТЬ!'!H444+'НЕ УДАЛЯТЬ!'!H546+'НЕ УДАЛЯТЬ!'!H650+'НЕ УДАЛЯТЬ!'!H758+'НЕ УДАЛЯТЬ!'!H864</f>
        <v>966035</v>
      </c>
      <c r="G30" s="47">
        <v>963063456.71</v>
      </c>
      <c r="H30" s="46">
        <f>'НЕ УДАЛЯТЬ!'!K41+'НЕ УДАЛЯТЬ!'!K339+'НЕ УДАЛЯТЬ!'!K444+'НЕ УДАЛЯТЬ!'!K546+'НЕ УДАЛЯТЬ!'!K650+'НЕ УДАЛЯТЬ!'!K758+'НЕ УДАЛЯТЬ!'!K864</f>
        <v>963063</v>
      </c>
      <c r="I30" s="44">
        <f t="shared" si="0"/>
        <v>99.69235069122753</v>
      </c>
    </row>
    <row r="31" spans="1:9" ht="52.5" customHeight="1">
      <c r="A31" s="40" t="s">
        <v>1635</v>
      </c>
      <c r="B31" s="1" t="s">
        <v>1675</v>
      </c>
      <c r="C31" s="1" t="s">
        <v>1680</v>
      </c>
      <c r="D31" s="1" t="s">
        <v>1636</v>
      </c>
      <c r="E31" s="45">
        <v>93613400</v>
      </c>
      <c r="F31" s="46">
        <f>'НЕ УДАЛЯТЬ!'!H42+'НЕ УДАЛЯТЬ!'!H340+'НЕ УДАЛЯТЬ!'!H445+'НЕ УДАЛЯТЬ!'!H547+'НЕ УДАЛЯТЬ!'!H651+'НЕ УДАЛЯТЬ!'!H759+'НЕ УДАЛЯТЬ!'!H865</f>
        <v>93613</v>
      </c>
      <c r="G31" s="47">
        <v>93183825.28</v>
      </c>
      <c r="H31" s="46">
        <f>'НЕ УДАЛЯТЬ!'!K42+'НЕ УДАЛЯТЬ!'!K340+'НЕ УДАЛЯТЬ!'!K445+'НЕ УДАЛЯТЬ!'!K547+'НЕ УДАЛЯТЬ!'!K651+'НЕ УДАЛЯТЬ!'!K759+'НЕ УДАЛЯТЬ!'!K865</f>
        <v>93184</v>
      </c>
      <c r="I31" s="44">
        <f t="shared" si="0"/>
        <v>99.541730315234</v>
      </c>
    </row>
    <row r="32" spans="1:9" ht="18.75" customHeight="1">
      <c r="A32" s="40" t="s">
        <v>1641</v>
      </c>
      <c r="B32" s="1" t="s">
        <v>1675</v>
      </c>
      <c r="C32" s="1" t="s">
        <v>1680</v>
      </c>
      <c r="D32" s="1" t="s">
        <v>1642</v>
      </c>
      <c r="E32" s="45">
        <v>1769000</v>
      </c>
      <c r="F32" s="46">
        <f>'НЕ УДАЛЯТЬ!'!H43+'НЕ УДАЛЯТЬ!'!H341+'НЕ УДАЛЯТЬ!'!H446+'НЕ УДАЛЯТЬ!'!H548+'НЕ УДАЛЯТЬ!'!H652+'НЕ УДАЛЯТЬ!'!H760+'НЕ УДАЛЯТЬ!'!H866</f>
        <v>1769</v>
      </c>
      <c r="G32" s="47">
        <v>1763986.94</v>
      </c>
      <c r="H32" s="46">
        <f>'НЕ УДАЛЯТЬ!'!K43+'НЕ УДАЛЯТЬ!'!K341+'НЕ УДАЛЯТЬ!'!K446+'НЕ УДАЛЯТЬ!'!K548+'НЕ УДАЛЯТЬ!'!K652+'НЕ УДАЛЯТЬ!'!K760+'НЕ УДАЛЯТЬ!'!K866</f>
        <v>1764</v>
      </c>
      <c r="I32" s="44">
        <f t="shared" si="0"/>
        <v>99.71735443753533</v>
      </c>
    </row>
    <row r="33" spans="1:9" ht="35.25" customHeight="1">
      <c r="A33" s="40" t="s">
        <v>1631</v>
      </c>
      <c r="B33" s="1" t="s">
        <v>1675</v>
      </c>
      <c r="C33" s="1" t="s">
        <v>1685</v>
      </c>
      <c r="D33" s="1" t="s">
        <v>1601</v>
      </c>
      <c r="E33" s="41" t="s">
        <v>1683</v>
      </c>
      <c r="F33" s="42">
        <f>F34</f>
        <v>49636</v>
      </c>
      <c r="G33" s="43" t="s">
        <v>1684</v>
      </c>
      <c r="H33" s="42">
        <f>H34</f>
        <v>48300</v>
      </c>
      <c r="I33" s="44">
        <f t="shared" si="0"/>
        <v>97.30840518978161</v>
      </c>
    </row>
    <row r="34" spans="1:9" ht="54" customHeight="1">
      <c r="A34" s="40" t="s">
        <v>1635</v>
      </c>
      <c r="B34" s="1" t="s">
        <v>1675</v>
      </c>
      <c r="C34" s="1" t="s">
        <v>1685</v>
      </c>
      <c r="D34" s="1" t="s">
        <v>1636</v>
      </c>
      <c r="E34" s="45">
        <v>49635800</v>
      </c>
      <c r="F34" s="46">
        <f>'НЕ УДАЛЯТЬ!'!H46</f>
        <v>49636</v>
      </c>
      <c r="G34" s="47">
        <v>48299707.91</v>
      </c>
      <c r="H34" s="46">
        <f>'НЕ УДАЛЯТЬ!'!K46</f>
        <v>48300</v>
      </c>
      <c r="I34" s="44">
        <f t="shared" si="0"/>
        <v>97.30840518978161</v>
      </c>
    </row>
    <row r="35" spans="1:9" ht="15.75">
      <c r="A35" s="40" t="s">
        <v>1686</v>
      </c>
      <c r="B35" s="1" t="s">
        <v>1687</v>
      </c>
      <c r="C35" s="1" t="s">
        <v>1601</v>
      </c>
      <c r="D35" s="1" t="s">
        <v>1601</v>
      </c>
      <c r="E35" s="41" t="s">
        <v>1688</v>
      </c>
      <c r="F35" s="42">
        <f>F36</f>
        <v>1313</v>
      </c>
      <c r="G35" s="43" t="s">
        <v>1689</v>
      </c>
      <c r="H35" s="42">
        <f>H36</f>
        <v>0</v>
      </c>
      <c r="I35" s="44">
        <f t="shared" si="0"/>
        <v>0</v>
      </c>
    </row>
    <row r="36" spans="1:9" ht="106.5" customHeight="1">
      <c r="A36" s="40" t="s">
        <v>1692</v>
      </c>
      <c r="B36" s="1" t="s">
        <v>1687</v>
      </c>
      <c r="C36" s="1" t="s">
        <v>1693</v>
      </c>
      <c r="D36" s="1" t="s">
        <v>1601</v>
      </c>
      <c r="E36" s="41" t="s">
        <v>1688</v>
      </c>
      <c r="F36" s="42">
        <f>F37</f>
        <v>1313</v>
      </c>
      <c r="G36" s="43" t="s">
        <v>1689</v>
      </c>
      <c r="H36" s="42">
        <f>H37</f>
        <v>0</v>
      </c>
      <c r="I36" s="44">
        <f t="shared" si="0"/>
        <v>0</v>
      </c>
    </row>
    <row r="37" spans="1:9" ht="54.75" customHeight="1">
      <c r="A37" s="40" t="s">
        <v>1635</v>
      </c>
      <c r="B37" s="1" t="s">
        <v>1687</v>
      </c>
      <c r="C37" s="1" t="s">
        <v>1693</v>
      </c>
      <c r="D37" s="1" t="s">
        <v>1636</v>
      </c>
      <c r="E37" s="45">
        <v>1313000</v>
      </c>
      <c r="F37" s="46">
        <f>'НЕ УДАЛЯТЬ!'!H51</f>
        <v>1313</v>
      </c>
      <c r="G37" s="47">
        <v>0</v>
      </c>
      <c r="H37" s="46">
        <f>'НЕ УДАЛЯТЬ!'!K51</f>
        <v>0</v>
      </c>
      <c r="I37" s="44">
        <f t="shared" si="0"/>
        <v>0</v>
      </c>
    </row>
    <row r="38" spans="1:9" ht="92.25" customHeight="1">
      <c r="A38" s="40" t="s">
        <v>977</v>
      </c>
      <c r="B38" s="1" t="s">
        <v>978</v>
      </c>
      <c r="C38" s="1" t="s">
        <v>1601</v>
      </c>
      <c r="D38" s="1" t="s">
        <v>1601</v>
      </c>
      <c r="E38" s="41" t="s">
        <v>975</v>
      </c>
      <c r="F38" s="42">
        <f>F39+F41</f>
        <v>51043</v>
      </c>
      <c r="G38" s="43" t="s">
        <v>976</v>
      </c>
      <c r="H38" s="42">
        <f>H39+H41</f>
        <v>50012</v>
      </c>
      <c r="I38" s="44">
        <f t="shared" si="0"/>
        <v>97.98013439648923</v>
      </c>
    </row>
    <row r="39" spans="1:9" ht="87" customHeight="1">
      <c r="A39" s="40" t="s">
        <v>985</v>
      </c>
      <c r="B39" s="1" t="s">
        <v>978</v>
      </c>
      <c r="C39" s="1" t="s">
        <v>986</v>
      </c>
      <c r="D39" s="1" t="s">
        <v>1601</v>
      </c>
      <c r="E39" s="41" t="s">
        <v>983</v>
      </c>
      <c r="F39" s="42">
        <f>F40</f>
        <v>15311</v>
      </c>
      <c r="G39" s="43" t="s">
        <v>984</v>
      </c>
      <c r="H39" s="42">
        <f>H40</f>
        <v>15049</v>
      </c>
      <c r="I39" s="44">
        <f t="shared" si="0"/>
        <v>98.28881196525374</v>
      </c>
    </row>
    <row r="40" spans="1:9" ht="140.25" customHeight="1">
      <c r="A40" s="40" t="s">
        <v>1620</v>
      </c>
      <c r="B40" s="1" t="s">
        <v>978</v>
      </c>
      <c r="C40" s="1" t="s">
        <v>986</v>
      </c>
      <c r="D40" s="1" t="s">
        <v>1621</v>
      </c>
      <c r="E40" s="45">
        <v>15311000</v>
      </c>
      <c r="F40" s="46">
        <f>'НЕ УДАЛЯТЬ!'!H994</f>
        <v>15311</v>
      </c>
      <c r="G40" s="47">
        <v>15048514.1</v>
      </c>
      <c r="H40" s="46">
        <f>'НЕ УДАЛЯТЬ!'!K994</f>
        <v>15049</v>
      </c>
      <c r="I40" s="44">
        <f t="shared" si="0"/>
        <v>98.28881196525374</v>
      </c>
    </row>
    <row r="41" spans="1:9" ht="91.5" customHeight="1">
      <c r="A41" s="40" t="s">
        <v>990</v>
      </c>
      <c r="B41" s="1" t="s">
        <v>978</v>
      </c>
      <c r="C41" s="1" t="s">
        <v>991</v>
      </c>
      <c r="D41" s="1" t="s">
        <v>1601</v>
      </c>
      <c r="E41" s="41" t="s">
        <v>988</v>
      </c>
      <c r="F41" s="42">
        <f>F42+F43+F44</f>
        <v>35732</v>
      </c>
      <c r="G41" s="43" t="s">
        <v>989</v>
      </c>
      <c r="H41" s="42">
        <f>H42+H43+H44</f>
        <v>34963</v>
      </c>
      <c r="I41" s="44">
        <f t="shared" si="0"/>
        <v>97.84786745774096</v>
      </c>
    </row>
    <row r="42" spans="1:9" ht="132.75" customHeight="1">
      <c r="A42" s="40" t="s">
        <v>1620</v>
      </c>
      <c r="B42" s="1" t="s">
        <v>978</v>
      </c>
      <c r="C42" s="1" t="s">
        <v>991</v>
      </c>
      <c r="D42" s="1" t="s">
        <v>1621</v>
      </c>
      <c r="E42" s="45">
        <v>32873000</v>
      </c>
      <c r="F42" s="46">
        <f>'НЕ УДАЛЯТЬ!'!H997</f>
        <v>32873</v>
      </c>
      <c r="G42" s="47">
        <v>32178853.9</v>
      </c>
      <c r="H42" s="46">
        <f>'НЕ УДАЛЯТЬ!'!K997</f>
        <v>32179</v>
      </c>
      <c r="I42" s="44">
        <f t="shared" si="0"/>
        <v>97.88884494874213</v>
      </c>
    </row>
    <row r="43" spans="1:9" ht="56.25" customHeight="1">
      <c r="A43" s="40" t="s">
        <v>1635</v>
      </c>
      <c r="B43" s="1" t="s">
        <v>978</v>
      </c>
      <c r="C43" s="1" t="s">
        <v>991</v>
      </c>
      <c r="D43" s="1" t="s">
        <v>1636</v>
      </c>
      <c r="E43" s="45">
        <v>2790000</v>
      </c>
      <c r="F43" s="46">
        <f>'НЕ УДАЛЯТЬ!'!H998</f>
        <v>2790</v>
      </c>
      <c r="G43" s="47">
        <v>2716488.27</v>
      </c>
      <c r="H43" s="46">
        <f>'НЕ УДАЛЯТЬ!'!K998</f>
        <v>2716</v>
      </c>
      <c r="I43" s="44">
        <f t="shared" si="0"/>
        <v>97.34767025089606</v>
      </c>
    </row>
    <row r="44" spans="1:9" ht="15.75">
      <c r="A44" s="40" t="s">
        <v>1641</v>
      </c>
      <c r="B44" s="1" t="s">
        <v>978</v>
      </c>
      <c r="C44" s="1" t="s">
        <v>991</v>
      </c>
      <c r="D44" s="1" t="s">
        <v>1642</v>
      </c>
      <c r="E44" s="45">
        <v>69000</v>
      </c>
      <c r="F44" s="46">
        <f>'НЕ УДАЛЯТЬ!'!H999</f>
        <v>69</v>
      </c>
      <c r="G44" s="47">
        <v>68100</v>
      </c>
      <c r="H44" s="46">
        <f>'НЕ УДАЛЯТЬ!'!K999</f>
        <v>68</v>
      </c>
      <c r="I44" s="44">
        <f t="shared" si="0"/>
        <v>98.55072463768117</v>
      </c>
    </row>
    <row r="45" spans="1:9" ht="36" customHeight="1">
      <c r="A45" s="40" t="s">
        <v>958</v>
      </c>
      <c r="B45" s="1" t="s">
        <v>959</v>
      </c>
      <c r="C45" s="1" t="s">
        <v>1601</v>
      </c>
      <c r="D45" s="1" t="s">
        <v>1601</v>
      </c>
      <c r="E45" s="41" t="s">
        <v>956</v>
      </c>
      <c r="F45" s="42">
        <f>F46+F48</f>
        <v>9059</v>
      </c>
      <c r="G45" s="43" t="s">
        <v>957</v>
      </c>
      <c r="H45" s="42">
        <f>H46+H48</f>
        <v>9045</v>
      </c>
      <c r="I45" s="44">
        <f t="shared" si="0"/>
        <v>99.84545755602163</v>
      </c>
    </row>
    <row r="46" spans="1:9" ht="68.25" customHeight="1">
      <c r="A46" s="40" t="s">
        <v>966</v>
      </c>
      <c r="B46" s="1" t="s">
        <v>959</v>
      </c>
      <c r="C46" s="1" t="s">
        <v>967</v>
      </c>
      <c r="D46" s="1" t="s">
        <v>1601</v>
      </c>
      <c r="E46" s="41" t="s">
        <v>964</v>
      </c>
      <c r="F46" s="42">
        <f>F47</f>
        <v>4426</v>
      </c>
      <c r="G46" s="43" t="s">
        <v>965</v>
      </c>
      <c r="H46" s="42">
        <f>H47</f>
        <v>4414</v>
      </c>
      <c r="I46" s="44">
        <f t="shared" si="0"/>
        <v>99.72887483054677</v>
      </c>
    </row>
    <row r="47" spans="1:9" ht="138" customHeight="1">
      <c r="A47" s="40" t="s">
        <v>1620</v>
      </c>
      <c r="B47" s="1" t="s">
        <v>959</v>
      </c>
      <c r="C47" s="1" t="s">
        <v>967</v>
      </c>
      <c r="D47" s="1" t="s">
        <v>1621</v>
      </c>
      <c r="E47" s="45">
        <v>4426000</v>
      </c>
      <c r="F47" s="46">
        <f>'НЕ УДАЛЯТЬ!'!H983</f>
        <v>4426</v>
      </c>
      <c r="G47" s="47">
        <v>4414085.11</v>
      </c>
      <c r="H47" s="46">
        <f>'НЕ УДАЛЯТЬ!'!K983</f>
        <v>4414</v>
      </c>
      <c r="I47" s="44">
        <f t="shared" si="0"/>
        <v>99.72887483054677</v>
      </c>
    </row>
    <row r="48" spans="1:9" ht="54" customHeight="1">
      <c r="A48" s="40" t="s">
        <v>971</v>
      </c>
      <c r="B48" s="1" t="s">
        <v>959</v>
      </c>
      <c r="C48" s="1" t="s">
        <v>972</v>
      </c>
      <c r="D48" s="1" t="s">
        <v>1601</v>
      </c>
      <c r="E48" s="41" t="s">
        <v>969</v>
      </c>
      <c r="F48" s="42">
        <f>F49+F50+F51</f>
        <v>4633</v>
      </c>
      <c r="G48" s="43" t="s">
        <v>970</v>
      </c>
      <c r="H48" s="42">
        <f>H49+H50+H51</f>
        <v>4631</v>
      </c>
      <c r="I48" s="44">
        <f t="shared" si="0"/>
        <v>99.95683142672135</v>
      </c>
    </row>
    <row r="49" spans="1:9" ht="134.25" customHeight="1">
      <c r="A49" s="40" t="s">
        <v>1620</v>
      </c>
      <c r="B49" s="1" t="s">
        <v>959</v>
      </c>
      <c r="C49" s="1" t="s">
        <v>972</v>
      </c>
      <c r="D49" s="1" t="s">
        <v>1621</v>
      </c>
      <c r="E49" s="45">
        <v>4053000</v>
      </c>
      <c r="F49" s="46">
        <f>'НЕ УДАЛЯТЬ!'!H986</f>
        <v>4053</v>
      </c>
      <c r="G49" s="47">
        <v>4052380.63</v>
      </c>
      <c r="H49" s="46">
        <f>'НЕ УДАЛЯТЬ!'!K986</f>
        <v>4052</v>
      </c>
      <c r="I49" s="44">
        <f t="shared" si="0"/>
        <v>99.9753269183321</v>
      </c>
    </row>
    <row r="50" spans="1:9" ht="52.5" customHeight="1">
      <c r="A50" s="40" t="s">
        <v>1635</v>
      </c>
      <c r="B50" s="1" t="s">
        <v>959</v>
      </c>
      <c r="C50" s="1" t="s">
        <v>972</v>
      </c>
      <c r="D50" s="1" t="s">
        <v>1636</v>
      </c>
      <c r="E50" s="45">
        <v>578000</v>
      </c>
      <c r="F50" s="46">
        <f>'НЕ УДАЛЯТЬ!'!H987</f>
        <v>578</v>
      </c>
      <c r="G50" s="47">
        <v>576544.13</v>
      </c>
      <c r="H50" s="46">
        <f>'НЕ УДАЛЯТЬ!'!K987</f>
        <v>577</v>
      </c>
      <c r="I50" s="44">
        <f t="shared" si="0"/>
        <v>99.82698961937716</v>
      </c>
    </row>
    <row r="51" spans="1:9" ht="15.75">
      <c r="A51" s="40" t="s">
        <v>1641</v>
      </c>
      <c r="B51" s="1" t="s">
        <v>959</v>
      </c>
      <c r="C51" s="1" t="s">
        <v>972</v>
      </c>
      <c r="D51" s="1" t="s">
        <v>1642</v>
      </c>
      <c r="E51" s="45">
        <v>2000</v>
      </c>
      <c r="F51" s="46">
        <f>'НЕ УДАЛЯТЬ!'!H988</f>
        <v>2</v>
      </c>
      <c r="G51" s="47">
        <v>1775</v>
      </c>
      <c r="H51" s="46">
        <f>'НЕ УДАЛЯТЬ!'!K988</f>
        <v>2</v>
      </c>
      <c r="I51" s="44">
        <f t="shared" si="0"/>
        <v>100</v>
      </c>
    </row>
    <row r="52" spans="1:9" ht="31.5">
      <c r="A52" s="40" t="s">
        <v>1643</v>
      </c>
      <c r="B52" s="1" t="s">
        <v>1644</v>
      </c>
      <c r="C52" s="1" t="s">
        <v>1601</v>
      </c>
      <c r="D52" s="1" t="s">
        <v>1601</v>
      </c>
      <c r="E52" s="41" t="s">
        <v>1436</v>
      </c>
      <c r="F52" s="42">
        <f>F53+F55+F57+F59+F62+F64+F66+F68+F73</f>
        <v>923707</v>
      </c>
      <c r="G52" s="43" t="s">
        <v>1437</v>
      </c>
      <c r="H52" s="42">
        <f>H53+H55+H57+H59+H62+H64+H66+H68+H73</f>
        <v>912418</v>
      </c>
      <c r="I52" s="44">
        <f t="shared" si="0"/>
        <v>98.77785921293224</v>
      </c>
    </row>
    <row r="53" spans="1:9" ht="31.5">
      <c r="A53" s="40" t="s">
        <v>1656</v>
      </c>
      <c r="B53" s="1" t="s">
        <v>1644</v>
      </c>
      <c r="C53" s="1" t="s">
        <v>1204</v>
      </c>
      <c r="D53" s="1" t="s">
        <v>1601</v>
      </c>
      <c r="E53" s="41" t="s">
        <v>1438</v>
      </c>
      <c r="F53" s="42">
        <f>F54</f>
        <v>69060</v>
      </c>
      <c r="G53" s="43" t="s">
        <v>1439</v>
      </c>
      <c r="H53" s="42">
        <f>H54</f>
        <v>68237</v>
      </c>
      <c r="I53" s="44">
        <f t="shared" si="0"/>
        <v>98.80828265276571</v>
      </c>
    </row>
    <row r="54" spans="1:9" ht="15.75">
      <c r="A54" s="40" t="s">
        <v>1641</v>
      </c>
      <c r="B54" s="1" t="s">
        <v>1644</v>
      </c>
      <c r="C54" s="1" t="s">
        <v>1204</v>
      </c>
      <c r="D54" s="1" t="s">
        <v>1642</v>
      </c>
      <c r="E54" s="45">
        <v>69059800</v>
      </c>
      <c r="F54" s="46">
        <f>'НЕ УДАЛЯТЬ!'!H1179+'НЕ УДАЛЯТЬ!'!H1260+'НЕ УДАЛЯТЬ!'!H1351</f>
        <v>69060</v>
      </c>
      <c r="G54" s="47">
        <v>68236967.05</v>
      </c>
      <c r="H54" s="46">
        <f>'НЕ УДАЛЯТЬ!'!K1179+'НЕ УДАЛЯТЬ!'!K1260+'НЕ УДАЛЯТЬ!'!K1351</f>
        <v>68237</v>
      </c>
      <c r="I54" s="44">
        <f t="shared" si="0"/>
        <v>98.80828265276571</v>
      </c>
    </row>
    <row r="55" spans="1:9" ht="89.25" customHeight="1">
      <c r="A55" s="40" t="s">
        <v>1306</v>
      </c>
      <c r="B55" s="1" t="s">
        <v>1644</v>
      </c>
      <c r="C55" s="1" t="s">
        <v>1307</v>
      </c>
      <c r="D55" s="1" t="s">
        <v>1601</v>
      </c>
      <c r="E55" s="41" t="s">
        <v>1440</v>
      </c>
      <c r="F55" s="42">
        <f>F56</f>
        <v>6544</v>
      </c>
      <c r="G55" s="43" t="s">
        <v>1441</v>
      </c>
      <c r="H55" s="42">
        <f>H56</f>
        <v>6267</v>
      </c>
      <c r="I55" s="44">
        <f t="shared" si="0"/>
        <v>95.76711491442543</v>
      </c>
    </row>
    <row r="56" spans="1:9" ht="51" customHeight="1">
      <c r="A56" s="40" t="s">
        <v>1635</v>
      </c>
      <c r="B56" s="1" t="s">
        <v>1644</v>
      </c>
      <c r="C56" s="1" t="s">
        <v>1307</v>
      </c>
      <c r="D56" s="1" t="s">
        <v>1636</v>
      </c>
      <c r="E56" s="45">
        <v>6544200</v>
      </c>
      <c r="F56" s="46">
        <f>'НЕ УДАЛЯТЬ!'!H1262+'НЕ УДАЛЯТЬ!'!H1353</f>
        <v>6544</v>
      </c>
      <c r="G56" s="47">
        <v>6267214.2</v>
      </c>
      <c r="H56" s="46">
        <f>'НЕ УДАЛЯТЬ!'!K1262+'НЕ УДАЛЯТЬ!'!K1353</f>
        <v>6267</v>
      </c>
      <c r="I56" s="44">
        <f t="shared" si="0"/>
        <v>95.76711491442543</v>
      </c>
    </row>
    <row r="57" spans="1:9" ht="57.75" customHeight="1">
      <c r="A57" s="40" t="s">
        <v>1652</v>
      </c>
      <c r="B57" s="1" t="s">
        <v>1644</v>
      </c>
      <c r="C57" s="1" t="s">
        <v>1653</v>
      </c>
      <c r="D57" s="1" t="s">
        <v>1601</v>
      </c>
      <c r="E57" s="41" t="s">
        <v>1442</v>
      </c>
      <c r="F57" s="42">
        <f>F58</f>
        <v>541533</v>
      </c>
      <c r="G57" s="43" t="s">
        <v>1443</v>
      </c>
      <c r="H57" s="42">
        <f>H58</f>
        <v>532611</v>
      </c>
      <c r="I57" s="44">
        <f t="shared" si="0"/>
        <v>98.35245497504307</v>
      </c>
    </row>
    <row r="58" spans="1:9" ht="15.75">
      <c r="A58" s="40" t="s">
        <v>1641</v>
      </c>
      <c r="B58" s="1" t="s">
        <v>1644</v>
      </c>
      <c r="C58" s="1" t="s">
        <v>1653</v>
      </c>
      <c r="D58" s="1" t="s">
        <v>1642</v>
      </c>
      <c r="E58" s="45">
        <v>541533100</v>
      </c>
      <c r="F58" s="46">
        <f>'НЕ УДАЛЯТЬ!'!H26+'НЕ УДАЛЯТЬ!'!H56+'НЕ УДАЛЯТЬ!'!H318+'НЕ УДАЛЯТЬ!'!H346+'НЕ УДАЛЯТЬ!'!H451+'НЕ УДАЛЯТЬ!'!H553+'НЕ УДАЛЯТЬ!'!H657+'НЕ УДАЛЯТЬ!'!H765+'НЕ УДАЛЯТЬ!'!H871+'НЕ УДАЛЯТЬ!'!H1128+'НЕ УДАЛЯТЬ!'!H1183+'НЕ УДАЛЯТЬ!'!H1266+'НЕ УДАЛЯТЬ!'!H1293+'НЕ УДАЛЯТЬ!'!H1329+'НЕ УДАЛЯТЬ!'!H1357</f>
        <v>541533</v>
      </c>
      <c r="G58" s="47">
        <v>532610240.17</v>
      </c>
      <c r="H58" s="46">
        <f>'НЕ УДАЛЯТЬ!'!K26+'НЕ УДАЛЯТЬ!'!K56+'НЕ УДАЛЯТЬ!'!K318+'НЕ УДАЛЯТЬ!'!K346+'НЕ УДАЛЯТЬ!'!K451+'НЕ УДАЛЯТЬ!'!K553+'НЕ УДАЛЯТЬ!'!K657+'НЕ УДАЛЯТЬ!'!K765+'НЕ УДАЛЯТЬ!'!K871+'НЕ УДАЛЯТЬ!'!K1128+'НЕ УДАЛЯТЬ!'!K1183+'НЕ УДАЛЯТЬ!'!K1266+'НЕ УДАЛЯТЬ!'!K1293+'НЕ УДАЛЯТЬ!'!K1357+'НЕ УДАЛЯТЬ!'!K1329</f>
        <v>532611</v>
      </c>
      <c r="I58" s="44">
        <f t="shared" si="0"/>
        <v>98.35245497504307</v>
      </c>
    </row>
    <row r="59" spans="1:9" ht="31.5">
      <c r="A59" s="40" t="s">
        <v>1656</v>
      </c>
      <c r="B59" s="1" t="s">
        <v>1644</v>
      </c>
      <c r="C59" s="1" t="s">
        <v>1702</v>
      </c>
      <c r="D59" s="1" t="s">
        <v>1601</v>
      </c>
      <c r="E59" s="41" t="s">
        <v>1444</v>
      </c>
      <c r="F59" s="42">
        <f>F60+F61</f>
        <v>2309</v>
      </c>
      <c r="G59" s="43" t="s">
        <v>1445</v>
      </c>
      <c r="H59" s="42">
        <f>H60+H61</f>
        <v>1966</v>
      </c>
      <c r="I59" s="44">
        <f t="shared" si="0"/>
        <v>85.14508445214378</v>
      </c>
    </row>
    <row r="60" spans="1:9" ht="60" customHeight="1">
      <c r="A60" s="40" t="s">
        <v>1635</v>
      </c>
      <c r="B60" s="1" t="s">
        <v>1644</v>
      </c>
      <c r="C60" s="1" t="s">
        <v>1702</v>
      </c>
      <c r="D60" s="1" t="s">
        <v>1636</v>
      </c>
      <c r="E60" s="45">
        <v>435000</v>
      </c>
      <c r="F60" s="46">
        <f>'НЕ УДАЛЯТЬ!'!H661+'НЕ УДАЛЯТЬ!'!H875</f>
        <v>435</v>
      </c>
      <c r="G60" s="47">
        <v>150050.08</v>
      </c>
      <c r="H60" s="46">
        <f>'НЕ УДАЛЯТЬ!'!K661+'НЕ УДАЛЯТЬ!'!K875</f>
        <v>150</v>
      </c>
      <c r="I60" s="44">
        <f t="shared" si="0"/>
        <v>34.48275862068966</v>
      </c>
    </row>
    <row r="61" spans="1:9" ht="31.5">
      <c r="A61" s="40" t="s">
        <v>1658</v>
      </c>
      <c r="B61" s="1" t="s">
        <v>1644</v>
      </c>
      <c r="C61" s="1" t="s">
        <v>1702</v>
      </c>
      <c r="D61" s="1" t="s">
        <v>1659</v>
      </c>
      <c r="E61" s="45">
        <v>1874000</v>
      </c>
      <c r="F61" s="46">
        <f>'НЕ УДАЛЯТЬ!'!H60</f>
        <v>1874</v>
      </c>
      <c r="G61" s="47">
        <v>1815796</v>
      </c>
      <c r="H61" s="46">
        <f>'НЕ УДАЛЯТЬ!'!K60</f>
        <v>1816</v>
      </c>
      <c r="I61" s="44">
        <f t="shared" si="0"/>
        <v>96.9050160085379</v>
      </c>
    </row>
    <row r="62" spans="1:9" ht="81.75" customHeight="1">
      <c r="A62" s="40" t="s">
        <v>405</v>
      </c>
      <c r="B62" s="1" t="s">
        <v>1644</v>
      </c>
      <c r="C62" s="1" t="s">
        <v>406</v>
      </c>
      <c r="D62" s="1" t="s">
        <v>1601</v>
      </c>
      <c r="E62" s="41" t="s">
        <v>1446</v>
      </c>
      <c r="F62" s="42">
        <f>F63</f>
        <v>4325</v>
      </c>
      <c r="G62" s="43" t="s">
        <v>1446</v>
      </c>
      <c r="H62" s="42">
        <f>H63</f>
        <v>4325</v>
      </c>
      <c r="I62" s="44">
        <f t="shared" si="0"/>
        <v>100</v>
      </c>
    </row>
    <row r="63" spans="1:9" ht="136.5" customHeight="1">
      <c r="A63" s="40" t="s">
        <v>1620</v>
      </c>
      <c r="B63" s="1" t="s">
        <v>1644</v>
      </c>
      <c r="C63" s="1" t="s">
        <v>406</v>
      </c>
      <c r="D63" s="1" t="s">
        <v>1621</v>
      </c>
      <c r="E63" s="45">
        <v>4325000</v>
      </c>
      <c r="F63" s="46">
        <f>'НЕ УДАЛЯТЬ!'!H350+'НЕ УДАЛЯТЬ!'!H455+'НЕ УДАЛЯТЬ!'!H557+'НЕ УДАЛЯТЬ!'!H664+'НЕ УДАЛЯТЬ!'!H769+'НЕ УДАЛЯТЬ!'!H878</f>
        <v>4325</v>
      </c>
      <c r="G63" s="47">
        <v>4325000</v>
      </c>
      <c r="H63" s="46">
        <f>'НЕ УДАЛЯТЬ!'!K350+'НЕ УДАЛЯТЬ!'!K455+'НЕ УДАЛЯТЬ!'!K557+'НЕ УДАЛЯТЬ!'!K664+'НЕ УДАЛЯТЬ!'!K769+'НЕ УДАЛЯТЬ!'!K878</f>
        <v>4325</v>
      </c>
      <c r="I63" s="44">
        <f t="shared" si="0"/>
        <v>100</v>
      </c>
    </row>
    <row r="64" spans="1:9" ht="101.25" customHeight="1">
      <c r="A64" s="40" t="s">
        <v>408</v>
      </c>
      <c r="B64" s="1" t="s">
        <v>1644</v>
      </c>
      <c r="C64" s="1" t="s">
        <v>409</v>
      </c>
      <c r="D64" s="1" t="s">
        <v>1601</v>
      </c>
      <c r="E64" s="41" t="s">
        <v>1447</v>
      </c>
      <c r="F64" s="42">
        <f>F65</f>
        <v>19134</v>
      </c>
      <c r="G64" s="43" t="s">
        <v>1447</v>
      </c>
      <c r="H64" s="42">
        <f>H65</f>
        <v>19134</v>
      </c>
      <c r="I64" s="44">
        <f t="shared" si="0"/>
        <v>100</v>
      </c>
    </row>
    <row r="65" spans="1:9" ht="136.5" customHeight="1">
      <c r="A65" s="40" t="s">
        <v>1620</v>
      </c>
      <c r="B65" s="1" t="s">
        <v>1644</v>
      </c>
      <c r="C65" s="1" t="s">
        <v>409</v>
      </c>
      <c r="D65" s="1" t="s">
        <v>1621</v>
      </c>
      <c r="E65" s="45">
        <v>19134000</v>
      </c>
      <c r="F65" s="46">
        <f>'НЕ УДАЛЯТЬ!'!H352+'НЕ УДАЛЯТЬ!'!H457+'НЕ УДАЛЯТЬ!'!H559+'НЕ УДАЛЯТЬ!'!H666+'НЕ УДАЛЯТЬ!'!H771+'НЕ УДАЛЯТЬ!'!H880</f>
        <v>19134</v>
      </c>
      <c r="G65" s="47">
        <v>19134000</v>
      </c>
      <c r="H65" s="46">
        <f>'НЕ УДАЛЯТЬ!'!K352+'НЕ УДАЛЯТЬ!'!K457+'НЕ УДАЛЯТЬ!'!K559+'НЕ УДАЛЯТЬ!'!K666+'НЕ УДАЛЯТЬ!'!K771+'НЕ УДАЛЯТЬ!'!K880</f>
        <v>19134</v>
      </c>
      <c r="I65" s="44">
        <f t="shared" si="0"/>
        <v>100</v>
      </c>
    </row>
    <row r="66" spans="1:9" ht="72" customHeight="1">
      <c r="A66" s="40" t="s">
        <v>411</v>
      </c>
      <c r="B66" s="1" t="s">
        <v>1644</v>
      </c>
      <c r="C66" s="1" t="s">
        <v>412</v>
      </c>
      <c r="D66" s="1" t="s">
        <v>1601</v>
      </c>
      <c r="E66" s="41" t="s">
        <v>1448</v>
      </c>
      <c r="F66" s="42">
        <f>F67</f>
        <v>2281</v>
      </c>
      <c r="G66" s="43" t="s">
        <v>1448</v>
      </c>
      <c r="H66" s="42">
        <f>H67</f>
        <v>2281</v>
      </c>
      <c r="I66" s="44">
        <f t="shared" si="0"/>
        <v>100</v>
      </c>
    </row>
    <row r="67" spans="1:9" ht="135" customHeight="1">
      <c r="A67" s="40" t="s">
        <v>1620</v>
      </c>
      <c r="B67" s="1" t="s">
        <v>1644</v>
      </c>
      <c r="C67" s="1" t="s">
        <v>412</v>
      </c>
      <c r="D67" s="1" t="s">
        <v>1621</v>
      </c>
      <c r="E67" s="45">
        <v>2281000</v>
      </c>
      <c r="F67" s="46">
        <f>'НЕ УДАЛЯТЬ!'!H354+'НЕ УДАЛЯТЬ!'!H459+'НЕ УДАЛЯТЬ!'!H561+'НЕ УДАЛЯТЬ!'!H668+'НЕ УДАЛЯТЬ!'!H773+'НЕ УДАЛЯТЬ!'!H882</f>
        <v>2281</v>
      </c>
      <c r="G67" s="47">
        <v>2281000</v>
      </c>
      <c r="H67" s="46">
        <f>'НЕ УДАЛЯТЬ!'!K354+'НЕ УДАЛЯТЬ!'!K459+'НЕ УДАЛЯТЬ!'!K561+'НЕ УДАЛЯТЬ!'!K668+'НЕ УДАЛЯТЬ!'!K773+'НЕ УДАЛЯТЬ!'!K882</f>
        <v>2281</v>
      </c>
      <c r="I67" s="44">
        <f t="shared" si="0"/>
        <v>100</v>
      </c>
    </row>
    <row r="68" spans="1:9" ht="48.75" customHeight="1">
      <c r="A68" s="40" t="s">
        <v>4</v>
      </c>
      <c r="B68" s="1" t="s">
        <v>1644</v>
      </c>
      <c r="C68" s="1" t="s">
        <v>5</v>
      </c>
      <c r="D68" s="1" t="s">
        <v>1601</v>
      </c>
      <c r="E68" s="41" t="s">
        <v>2</v>
      </c>
      <c r="F68" s="42">
        <f>F69+F70+F71+F72</f>
        <v>275511</v>
      </c>
      <c r="G68" s="43" t="s">
        <v>3</v>
      </c>
      <c r="H68" s="42">
        <f>H69+H70+H71+H72</f>
        <v>274660</v>
      </c>
      <c r="I68" s="44">
        <f t="shared" si="0"/>
        <v>99.69111941084023</v>
      </c>
    </row>
    <row r="69" spans="1:9" ht="134.25" customHeight="1">
      <c r="A69" s="40" t="s">
        <v>1620</v>
      </c>
      <c r="B69" s="1" t="s">
        <v>1644</v>
      </c>
      <c r="C69" s="1" t="s">
        <v>5</v>
      </c>
      <c r="D69" s="1" t="s">
        <v>1621</v>
      </c>
      <c r="E69" s="45">
        <v>150071000</v>
      </c>
      <c r="F69" s="46">
        <f>'НЕ УДАЛЯТЬ!'!H63</f>
        <v>150071</v>
      </c>
      <c r="G69" s="47">
        <v>149966076.9</v>
      </c>
      <c r="H69" s="46">
        <f>'НЕ УДАЛЯТЬ!'!K63</f>
        <v>149966</v>
      </c>
      <c r="I69" s="44">
        <f t="shared" si="0"/>
        <v>99.93003311765764</v>
      </c>
    </row>
    <row r="70" spans="1:9" ht="57.75" customHeight="1">
      <c r="A70" s="40" t="s">
        <v>1635</v>
      </c>
      <c r="B70" s="1" t="s">
        <v>1644</v>
      </c>
      <c r="C70" s="1" t="s">
        <v>5</v>
      </c>
      <c r="D70" s="1" t="s">
        <v>1636</v>
      </c>
      <c r="E70" s="45">
        <v>109946400</v>
      </c>
      <c r="F70" s="46">
        <f>'НЕ УДАЛЯТЬ!'!H64</f>
        <v>109947</v>
      </c>
      <c r="G70" s="47">
        <v>109262488.64</v>
      </c>
      <c r="H70" s="46">
        <f>'НЕ УДАЛЯТЬ!'!K64</f>
        <v>109263</v>
      </c>
      <c r="I70" s="44">
        <f t="shared" si="0"/>
        <v>99.37788207045213</v>
      </c>
    </row>
    <row r="71" spans="1:9" ht="68.25" customHeight="1">
      <c r="A71" s="40" t="s">
        <v>6</v>
      </c>
      <c r="B71" s="1" t="s">
        <v>1644</v>
      </c>
      <c r="C71" s="1" t="s">
        <v>5</v>
      </c>
      <c r="D71" s="1" t="s">
        <v>7</v>
      </c>
      <c r="E71" s="45">
        <v>12821000</v>
      </c>
      <c r="F71" s="46">
        <f>'НЕ УДАЛЯТЬ!'!H65</f>
        <v>12821</v>
      </c>
      <c r="G71" s="47">
        <v>12764087.08</v>
      </c>
      <c r="H71" s="46">
        <f>'НЕ УДАЛЯТЬ!'!K65</f>
        <v>12764</v>
      </c>
      <c r="I71" s="44">
        <f t="shared" si="0"/>
        <v>99.55541689415803</v>
      </c>
    </row>
    <row r="72" spans="1:9" ht="15.75">
      <c r="A72" s="40" t="s">
        <v>1641</v>
      </c>
      <c r="B72" s="1" t="s">
        <v>1644</v>
      </c>
      <c r="C72" s="1" t="s">
        <v>5</v>
      </c>
      <c r="D72" s="1" t="s">
        <v>1642</v>
      </c>
      <c r="E72" s="45">
        <v>2672000</v>
      </c>
      <c r="F72" s="46">
        <f>'НЕ УДАЛЯТЬ!'!H66</f>
        <v>2672</v>
      </c>
      <c r="G72" s="47">
        <v>2667279.1</v>
      </c>
      <c r="H72" s="46">
        <f>'НЕ УДАЛЯТЬ!'!K66</f>
        <v>2667</v>
      </c>
      <c r="I72" s="44">
        <f t="shared" si="0"/>
        <v>99.812874251497</v>
      </c>
    </row>
    <row r="73" spans="1:9" ht="31.5">
      <c r="A73" s="40" t="s">
        <v>1656</v>
      </c>
      <c r="B73" s="1" t="s">
        <v>1644</v>
      </c>
      <c r="C73" s="1" t="s">
        <v>1657</v>
      </c>
      <c r="D73" s="1" t="s">
        <v>1601</v>
      </c>
      <c r="E73" s="41" t="s">
        <v>1654</v>
      </c>
      <c r="F73" s="42">
        <f>F74</f>
        <v>3010</v>
      </c>
      <c r="G73" s="43" t="s">
        <v>1655</v>
      </c>
      <c r="H73" s="42">
        <f>H74</f>
        <v>2937</v>
      </c>
      <c r="I73" s="44">
        <f aca="true" t="shared" si="1" ref="I73:I136">H73/F73*100</f>
        <v>97.57475083056478</v>
      </c>
    </row>
    <row r="74" spans="1:9" ht="30.75" customHeight="1">
      <c r="A74" s="40" t="s">
        <v>1658</v>
      </c>
      <c r="B74" s="1" t="s">
        <v>1644</v>
      </c>
      <c r="C74" s="1" t="s">
        <v>1657</v>
      </c>
      <c r="D74" s="1" t="s">
        <v>1659</v>
      </c>
      <c r="E74" s="45">
        <v>3010000</v>
      </c>
      <c r="F74" s="46">
        <f>'НЕ УДАЛЯТЬ!'!H30</f>
        <v>3010</v>
      </c>
      <c r="G74" s="47">
        <v>2937773</v>
      </c>
      <c r="H74" s="46">
        <f>'НЕ УДАЛЯТЬ!'!K30</f>
        <v>2937</v>
      </c>
      <c r="I74" s="44">
        <f t="shared" si="1"/>
        <v>97.57475083056478</v>
      </c>
    </row>
    <row r="75" spans="1:9" ht="66" customHeight="1">
      <c r="A75" s="34" t="s">
        <v>1449</v>
      </c>
      <c r="B75" s="35" t="s">
        <v>1450</v>
      </c>
      <c r="C75" s="35" t="s">
        <v>1601</v>
      </c>
      <c r="D75" s="35" t="s">
        <v>1601</v>
      </c>
      <c r="E75" s="36" t="s">
        <v>1451</v>
      </c>
      <c r="F75" s="37">
        <f>F76+F85</f>
        <v>135085</v>
      </c>
      <c r="G75" s="38" t="s">
        <v>1452</v>
      </c>
      <c r="H75" s="37">
        <f>H76+H85</f>
        <v>134924</v>
      </c>
      <c r="I75" s="39">
        <f t="shared" si="1"/>
        <v>99.88081578265536</v>
      </c>
    </row>
    <row r="76" spans="1:9" ht="76.5" customHeight="1">
      <c r="A76" s="40" t="s">
        <v>933</v>
      </c>
      <c r="B76" s="1" t="s">
        <v>934</v>
      </c>
      <c r="C76" s="1" t="s">
        <v>1601</v>
      </c>
      <c r="D76" s="1" t="s">
        <v>1601</v>
      </c>
      <c r="E76" s="41" t="s">
        <v>931</v>
      </c>
      <c r="F76" s="42">
        <f>F77+F79+F83</f>
        <v>114385</v>
      </c>
      <c r="G76" s="43" t="s">
        <v>932</v>
      </c>
      <c r="H76" s="42">
        <f>H77+H79+H83</f>
        <v>114265</v>
      </c>
      <c r="I76" s="44">
        <f t="shared" si="1"/>
        <v>99.8950911395725</v>
      </c>
    </row>
    <row r="77" spans="1:9" ht="44.25" customHeight="1">
      <c r="A77" s="40" t="s">
        <v>941</v>
      </c>
      <c r="B77" s="1" t="s">
        <v>934</v>
      </c>
      <c r="C77" s="1" t="s">
        <v>942</v>
      </c>
      <c r="D77" s="1" t="s">
        <v>1601</v>
      </c>
      <c r="E77" s="41" t="s">
        <v>943</v>
      </c>
      <c r="F77" s="42">
        <f>F78</f>
        <v>178</v>
      </c>
      <c r="G77" s="43" t="s">
        <v>944</v>
      </c>
      <c r="H77" s="42">
        <f>H78</f>
        <v>178</v>
      </c>
      <c r="I77" s="44">
        <f t="shared" si="1"/>
        <v>100</v>
      </c>
    </row>
    <row r="78" spans="1:9" ht="57.75" customHeight="1">
      <c r="A78" s="40" t="s">
        <v>1635</v>
      </c>
      <c r="B78" s="1" t="s">
        <v>934</v>
      </c>
      <c r="C78" s="1" t="s">
        <v>942</v>
      </c>
      <c r="D78" s="1" t="s">
        <v>1636</v>
      </c>
      <c r="E78" s="45">
        <v>178000</v>
      </c>
      <c r="F78" s="46">
        <f>'НЕ УДАЛЯТЬ!'!H970</f>
        <v>178</v>
      </c>
      <c r="G78" s="47">
        <v>177653</v>
      </c>
      <c r="H78" s="46">
        <f>'НЕ УДАЛЯТЬ!'!K970</f>
        <v>178</v>
      </c>
      <c r="I78" s="44">
        <f t="shared" si="1"/>
        <v>100</v>
      </c>
    </row>
    <row r="79" spans="1:9" ht="54.75" customHeight="1">
      <c r="A79" s="40" t="s">
        <v>4</v>
      </c>
      <c r="B79" s="1" t="s">
        <v>934</v>
      </c>
      <c r="C79" s="1" t="s">
        <v>945</v>
      </c>
      <c r="D79" s="1" t="s">
        <v>1601</v>
      </c>
      <c r="E79" s="41" t="s">
        <v>946</v>
      </c>
      <c r="F79" s="42">
        <f>F80+F81+F82</f>
        <v>113713</v>
      </c>
      <c r="G79" s="43" t="s">
        <v>947</v>
      </c>
      <c r="H79" s="42">
        <f>H80+H81+H82</f>
        <v>113594</v>
      </c>
      <c r="I79" s="44">
        <f t="shared" si="1"/>
        <v>99.89535057557184</v>
      </c>
    </row>
    <row r="80" spans="1:9" ht="131.25" customHeight="1">
      <c r="A80" s="40" t="s">
        <v>1620</v>
      </c>
      <c r="B80" s="1" t="s">
        <v>934</v>
      </c>
      <c r="C80" s="1" t="s">
        <v>945</v>
      </c>
      <c r="D80" s="1" t="s">
        <v>1621</v>
      </c>
      <c r="E80" s="45">
        <v>99832000</v>
      </c>
      <c r="F80" s="46">
        <f>'НЕ УДАЛЯТЬ!'!H972</f>
        <v>99832</v>
      </c>
      <c r="G80" s="47">
        <v>99830648.63</v>
      </c>
      <c r="H80" s="46">
        <f>'НЕ УДАЛЯТЬ!'!K972</f>
        <v>99831</v>
      </c>
      <c r="I80" s="44">
        <f t="shared" si="1"/>
        <v>99.99899831717285</v>
      </c>
    </row>
    <row r="81" spans="1:9" ht="52.5" customHeight="1">
      <c r="A81" s="40" t="s">
        <v>1635</v>
      </c>
      <c r="B81" s="1" t="s">
        <v>934</v>
      </c>
      <c r="C81" s="1" t="s">
        <v>945</v>
      </c>
      <c r="D81" s="1" t="s">
        <v>1636</v>
      </c>
      <c r="E81" s="45">
        <v>12506000</v>
      </c>
      <c r="F81" s="46">
        <f>'НЕ УДАЛЯТЬ!'!H973</f>
        <v>12506</v>
      </c>
      <c r="G81" s="47">
        <v>12390639.12</v>
      </c>
      <c r="H81" s="46">
        <f>'НЕ УДАЛЯТЬ!'!K973</f>
        <v>12391</v>
      </c>
      <c r="I81" s="44">
        <f t="shared" si="1"/>
        <v>99.08044138813369</v>
      </c>
    </row>
    <row r="82" spans="1:9" ht="15.75">
      <c r="A82" s="40" t="s">
        <v>1641</v>
      </c>
      <c r="B82" s="1" t="s">
        <v>934</v>
      </c>
      <c r="C82" s="1" t="s">
        <v>945</v>
      </c>
      <c r="D82" s="1" t="s">
        <v>1642</v>
      </c>
      <c r="E82" s="45">
        <v>1375000</v>
      </c>
      <c r="F82" s="46">
        <f>'НЕ УДАЛЯТЬ!'!H974</f>
        <v>1375</v>
      </c>
      <c r="G82" s="47">
        <v>1372585.23</v>
      </c>
      <c r="H82" s="46">
        <f>'НЕ УДАЛЯТЬ!'!K974</f>
        <v>1372</v>
      </c>
      <c r="I82" s="44">
        <f t="shared" si="1"/>
        <v>99.78181818181818</v>
      </c>
    </row>
    <row r="83" spans="1:9" ht="54" customHeight="1">
      <c r="A83" s="40" t="s">
        <v>952</v>
      </c>
      <c r="B83" s="1" t="s">
        <v>934</v>
      </c>
      <c r="C83" s="1" t="s">
        <v>953</v>
      </c>
      <c r="D83" s="1" t="s">
        <v>1601</v>
      </c>
      <c r="E83" s="41" t="s">
        <v>950</v>
      </c>
      <c r="F83" s="42">
        <f>F84</f>
        <v>494</v>
      </c>
      <c r="G83" s="43" t="s">
        <v>951</v>
      </c>
      <c r="H83" s="42">
        <f>H84</f>
        <v>493</v>
      </c>
      <c r="I83" s="44">
        <f t="shared" si="1"/>
        <v>99.79757085020243</v>
      </c>
    </row>
    <row r="84" spans="1:9" ht="58.5" customHeight="1">
      <c r="A84" s="40" t="s">
        <v>1635</v>
      </c>
      <c r="B84" s="1" t="s">
        <v>934</v>
      </c>
      <c r="C84" s="1" t="s">
        <v>953</v>
      </c>
      <c r="D84" s="1" t="s">
        <v>1636</v>
      </c>
      <c r="E84" s="45">
        <v>494000</v>
      </c>
      <c r="F84" s="46">
        <f>'НЕ УДАЛЯТЬ!'!H977</f>
        <v>494</v>
      </c>
      <c r="G84" s="47">
        <v>493434.4</v>
      </c>
      <c r="H84" s="46">
        <f>'НЕ УДАЛЯТЬ!'!K977</f>
        <v>493</v>
      </c>
      <c r="I84" s="44">
        <f t="shared" si="1"/>
        <v>99.79757085020243</v>
      </c>
    </row>
    <row r="85" spans="1:9" ht="56.25" customHeight="1">
      <c r="A85" s="40" t="s">
        <v>8</v>
      </c>
      <c r="B85" s="1" t="s">
        <v>9</v>
      </c>
      <c r="C85" s="1" t="s">
        <v>1601</v>
      </c>
      <c r="D85" s="1" t="s">
        <v>1601</v>
      </c>
      <c r="E85" s="41" t="s">
        <v>10</v>
      </c>
      <c r="F85" s="42">
        <f>F86+F90</f>
        <v>20700</v>
      </c>
      <c r="G85" s="43" t="s">
        <v>11</v>
      </c>
      <c r="H85" s="42">
        <f>H86+H90</f>
        <v>20659</v>
      </c>
      <c r="I85" s="44">
        <f t="shared" si="1"/>
        <v>99.80193236714976</v>
      </c>
    </row>
    <row r="86" spans="1:9" ht="51" customHeight="1">
      <c r="A86" s="40" t="s">
        <v>4</v>
      </c>
      <c r="B86" s="1" t="s">
        <v>9</v>
      </c>
      <c r="C86" s="1" t="s">
        <v>16</v>
      </c>
      <c r="D86" s="1" t="s">
        <v>1601</v>
      </c>
      <c r="E86" s="41" t="s">
        <v>17</v>
      </c>
      <c r="F86" s="42">
        <f>F87+F88+F89</f>
        <v>13677</v>
      </c>
      <c r="G86" s="43" t="s">
        <v>18</v>
      </c>
      <c r="H86" s="42">
        <f>H87+H88+H89</f>
        <v>13639</v>
      </c>
      <c r="I86" s="44">
        <f t="shared" si="1"/>
        <v>99.72216129268115</v>
      </c>
    </row>
    <row r="87" spans="1:9" ht="136.5" customHeight="1">
      <c r="A87" s="40" t="s">
        <v>1620</v>
      </c>
      <c r="B87" s="1" t="s">
        <v>9</v>
      </c>
      <c r="C87" s="1" t="s">
        <v>16</v>
      </c>
      <c r="D87" s="1" t="s">
        <v>1621</v>
      </c>
      <c r="E87" s="45">
        <v>11959000</v>
      </c>
      <c r="F87" s="46">
        <f>'НЕ УДАЛЯТЬ!'!H71</f>
        <v>11959</v>
      </c>
      <c r="G87" s="47">
        <v>11941264.42</v>
      </c>
      <c r="H87" s="46">
        <f>'НЕ УДАЛЯТЬ!'!K71</f>
        <v>11941</v>
      </c>
      <c r="I87" s="44">
        <f t="shared" si="1"/>
        <v>99.8494857429551</v>
      </c>
    </row>
    <row r="88" spans="1:9" ht="57.75" customHeight="1">
      <c r="A88" s="40" t="s">
        <v>1635</v>
      </c>
      <c r="B88" s="1" t="s">
        <v>9</v>
      </c>
      <c r="C88" s="1" t="s">
        <v>16</v>
      </c>
      <c r="D88" s="1" t="s">
        <v>1636</v>
      </c>
      <c r="E88" s="45">
        <v>1659800</v>
      </c>
      <c r="F88" s="46">
        <f>'НЕ УДАЛЯТЬ!'!H72</f>
        <v>1660</v>
      </c>
      <c r="G88" s="47">
        <v>1639598.22</v>
      </c>
      <c r="H88" s="46">
        <f>'НЕ УДАЛЯТЬ!'!K72</f>
        <v>1640</v>
      </c>
      <c r="I88" s="44">
        <f t="shared" si="1"/>
        <v>98.79518072289156</v>
      </c>
    </row>
    <row r="89" spans="1:9" ht="21.75" customHeight="1">
      <c r="A89" s="40" t="s">
        <v>1641</v>
      </c>
      <c r="B89" s="1" t="s">
        <v>9</v>
      </c>
      <c r="C89" s="1" t="s">
        <v>16</v>
      </c>
      <c r="D89" s="1" t="s">
        <v>1642</v>
      </c>
      <c r="E89" s="45">
        <v>58000</v>
      </c>
      <c r="F89" s="46">
        <f>'НЕ УДАЛЯТЬ!'!H73</f>
        <v>58</v>
      </c>
      <c r="G89" s="47">
        <v>57806</v>
      </c>
      <c r="H89" s="46">
        <f>'НЕ УДАЛЯТЬ!'!K73</f>
        <v>58</v>
      </c>
      <c r="I89" s="44">
        <f t="shared" si="1"/>
        <v>100</v>
      </c>
    </row>
    <row r="90" spans="1:9" ht="54.75" customHeight="1">
      <c r="A90" s="40" t="s">
        <v>19</v>
      </c>
      <c r="B90" s="1" t="s">
        <v>9</v>
      </c>
      <c r="C90" s="1" t="s">
        <v>20</v>
      </c>
      <c r="D90" s="1" t="s">
        <v>1601</v>
      </c>
      <c r="E90" s="41" t="s">
        <v>21</v>
      </c>
      <c r="F90" s="42">
        <f>F91</f>
        <v>7023</v>
      </c>
      <c r="G90" s="43" t="s">
        <v>22</v>
      </c>
      <c r="H90" s="42">
        <f>H91</f>
        <v>7020</v>
      </c>
      <c r="I90" s="44">
        <f t="shared" si="1"/>
        <v>99.95728321230244</v>
      </c>
    </row>
    <row r="91" spans="1:9" ht="54.75" customHeight="1">
      <c r="A91" s="40" t="s">
        <v>1635</v>
      </c>
      <c r="B91" s="1" t="s">
        <v>9</v>
      </c>
      <c r="C91" s="1" t="s">
        <v>20</v>
      </c>
      <c r="D91" s="1" t="s">
        <v>1636</v>
      </c>
      <c r="E91" s="45">
        <v>7023100</v>
      </c>
      <c r="F91" s="46">
        <f>'НЕ УДАЛЯТЬ!'!H75</f>
        <v>7023</v>
      </c>
      <c r="G91" s="47">
        <v>7020308.59</v>
      </c>
      <c r="H91" s="46">
        <f>'НЕ УДАЛЯТЬ!'!K75</f>
        <v>7020</v>
      </c>
      <c r="I91" s="44">
        <f t="shared" si="1"/>
        <v>99.95728321230244</v>
      </c>
    </row>
    <row r="92" spans="1:9" ht="31.5">
      <c r="A92" s="34" t="s">
        <v>1453</v>
      </c>
      <c r="B92" s="35" t="s">
        <v>1454</v>
      </c>
      <c r="C92" s="35" t="s">
        <v>1601</v>
      </c>
      <c r="D92" s="35" t="s">
        <v>1601</v>
      </c>
      <c r="E92" s="36" t="s">
        <v>1455</v>
      </c>
      <c r="F92" s="37">
        <f>F93+F96+F101+F133</f>
        <v>4152157</v>
      </c>
      <c r="G92" s="38" t="s">
        <v>1456</v>
      </c>
      <c r="H92" s="37">
        <f>H93+H96+H101+H133</f>
        <v>3917548</v>
      </c>
      <c r="I92" s="39">
        <f t="shared" si="1"/>
        <v>94.34970787472632</v>
      </c>
    </row>
    <row r="93" spans="1:9" ht="25.5" customHeight="1">
      <c r="A93" s="40" t="s">
        <v>414</v>
      </c>
      <c r="B93" s="1" t="s">
        <v>415</v>
      </c>
      <c r="C93" s="1" t="s">
        <v>1601</v>
      </c>
      <c r="D93" s="1" t="s">
        <v>1601</v>
      </c>
      <c r="E93" s="41" t="s">
        <v>1457</v>
      </c>
      <c r="F93" s="42">
        <f>F94</f>
        <v>16720</v>
      </c>
      <c r="G93" s="43" t="s">
        <v>1458</v>
      </c>
      <c r="H93" s="42">
        <f>H94</f>
        <v>12433</v>
      </c>
      <c r="I93" s="44">
        <f t="shared" si="1"/>
        <v>74.36004784688996</v>
      </c>
    </row>
    <row r="94" spans="1:9" ht="106.5" customHeight="1">
      <c r="A94" s="40" t="s">
        <v>420</v>
      </c>
      <c r="B94" s="1" t="s">
        <v>415</v>
      </c>
      <c r="C94" s="1" t="s">
        <v>421</v>
      </c>
      <c r="D94" s="1" t="s">
        <v>1601</v>
      </c>
      <c r="E94" s="41" t="s">
        <v>1457</v>
      </c>
      <c r="F94" s="42">
        <f>F95</f>
        <v>16720</v>
      </c>
      <c r="G94" s="43" t="s">
        <v>1458</v>
      </c>
      <c r="H94" s="42">
        <f>H95</f>
        <v>12433</v>
      </c>
      <c r="I94" s="44">
        <f t="shared" si="1"/>
        <v>74.36004784688996</v>
      </c>
    </row>
    <row r="95" spans="1:9" ht="51" customHeight="1">
      <c r="A95" s="40" t="s">
        <v>1635</v>
      </c>
      <c r="B95" s="1" t="s">
        <v>415</v>
      </c>
      <c r="C95" s="1" t="s">
        <v>421</v>
      </c>
      <c r="D95" s="1" t="s">
        <v>1636</v>
      </c>
      <c r="E95" s="45">
        <v>16719400</v>
      </c>
      <c r="F95" s="46">
        <f>'НЕ УДАЛЯТЬ!'!H359+'НЕ УДАЛЯТЬ!'!H464+'НЕ УДАЛЯТЬ!'!H566+'НЕ УДАЛЯТЬ!'!H673+'НЕ УДАЛЯТЬ!'!H778+'НЕ УДАЛЯТЬ!'!H887</f>
        <v>16720</v>
      </c>
      <c r="G95" s="47">
        <v>12433900.41</v>
      </c>
      <c r="H95" s="46">
        <f>'НЕ УДАЛЯТЬ!'!K359+'НЕ УДАЛЯТЬ!'!K464+'НЕ УДАЛЯТЬ!'!K566+'НЕ УДАЛЯТЬ!'!K673+'НЕ УДАЛЯТЬ!'!K778+'НЕ УДАЛЯТЬ!'!K887</f>
        <v>12433</v>
      </c>
      <c r="I95" s="44">
        <f t="shared" si="1"/>
        <v>74.36004784688996</v>
      </c>
    </row>
    <row r="96" spans="1:9" ht="15.75">
      <c r="A96" s="40" t="s">
        <v>1127</v>
      </c>
      <c r="B96" s="1" t="s">
        <v>1128</v>
      </c>
      <c r="C96" s="1" t="s">
        <v>1601</v>
      </c>
      <c r="D96" s="1" t="s">
        <v>1601</v>
      </c>
      <c r="E96" s="41" t="s">
        <v>1459</v>
      </c>
      <c r="F96" s="42">
        <f>F97+F99</f>
        <v>31184</v>
      </c>
      <c r="G96" s="43" t="s">
        <v>1460</v>
      </c>
      <c r="H96" s="42">
        <f>H97+H99</f>
        <v>31183</v>
      </c>
      <c r="I96" s="44">
        <f t="shared" si="1"/>
        <v>99.99679322729605</v>
      </c>
    </row>
    <row r="97" spans="1:9" ht="54.75" customHeight="1">
      <c r="A97" s="40" t="s">
        <v>4</v>
      </c>
      <c r="B97" s="1" t="s">
        <v>1128</v>
      </c>
      <c r="C97" s="1" t="s">
        <v>1131</v>
      </c>
      <c r="D97" s="1" t="s">
        <v>1601</v>
      </c>
      <c r="E97" s="41" t="s">
        <v>1129</v>
      </c>
      <c r="F97" s="42">
        <f>F98</f>
        <v>27584</v>
      </c>
      <c r="G97" s="43" t="s">
        <v>1130</v>
      </c>
      <c r="H97" s="42">
        <f>H98</f>
        <v>27583</v>
      </c>
      <c r="I97" s="44">
        <f t="shared" si="1"/>
        <v>99.9963747099768</v>
      </c>
    </row>
    <row r="98" spans="1:9" ht="73.5" customHeight="1">
      <c r="A98" s="40" t="s">
        <v>6</v>
      </c>
      <c r="B98" s="1" t="s">
        <v>1128</v>
      </c>
      <c r="C98" s="1" t="s">
        <v>1131</v>
      </c>
      <c r="D98" s="1" t="s">
        <v>7</v>
      </c>
      <c r="E98" s="45">
        <v>27583500</v>
      </c>
      <c r="F98" s="46">
        <f>'НЕ УДАЛЯТЬ!'!H1109</f>
        <v>27584</v>
      </c>
      <c r="G98" s="47">
        <v>27582738.28</v>
      </c>
      <c r="H98" s="46">
        <f>'НЕ УДАЛЯТЬ!'!K1109</f>
        <v>27583</v>
      </c>
      <c r="I98" s="44">
        <f t="shared" si="1"/>
        <v>99.9963747099768</v>
      </c>
    </row>
    <row r="99" spans="1:9" ht="71.25" customHeight="1">
      <c r="A99" s="40" t="s">
        <v>1210</v>
      </c>
      <c r="B99" s="1" t="s">
        <v>1128</v>
      </c>
      <c r="C99" s="1" t="s">
        <v>1211</v>
      </c>
      <c r="D99" s="1" t="s">
        <v>1601</v>
      </c>
      <c r="E99" s="41" t="s">
        <v>1207</v>
      </c>
      <c r="F99" s="42">
        <f>F100</f>
        <v>3600</v>
      </c>
      <c r="G99" s="43" t="s">
        <v>1207</v>
      </c>
      <c r="H99" s="42">
        <f>H100</f>
        <v>3600</v>
      </c>
      <c r="I99" s="44">
        <f t="shared" si="1"/>
        <v>100</v>
      </c>
    </row>
    <row r="100" spans="1:9" ht="62.25" customHeight="1">
      <c r="A100" s="40" t="s">
        <v>1635</v>
      </c>
      <c r="B100" s="1" t="s">
        <v>1128</v>
      </c>
      <c r="C100" s="1" t="s">
        <v>1211</v>
      </c>
      <c r="D100" s="1" t="s">
        <v>1636</v>
      </c>
      <c r="E100" s="45">
        <v>3600000</v>
      </c>
      <c r="F100" s="46">
        <f>'НЕ УДАЛЯТЬ!'!H1188</f>
        <v>3600</v>
      </c>
      <c r="G100" s="47">
        <v>3600000</v>
      </c>
      <c r="H100" s="46">
        <f>'НЕ УДАЛЯТЬ!'!K1188</f>
        <v>3600</v>
      </c>
      <c r="I100" s="44">
        <f t="shared" si="1"/>
        <v>100</v>
      </c>
    </row>
    <row r="101" spans="1:9" ht="31.5">
      <c r="A101" s="40" t="s">
        <v>422</v>
      </c>
      <c r="B101" s="1" t="s">
        <v>423</v>
      </c>
      <c r="C101" s="1" t="s">
        <v>1601</v>
      </c>
      <c r="D101" s="1" t="s">
        <v>1601</v>
      </c>
      <c r="E101" s="41" t="s">
        <v>1461</v>
      </c>
      <c r="F101" s="42">
        <f>F102+F104+F108+F110+F112+F115+F117+F119+F121+F124+F126+F131</f>
        <v>4017394</v>
      </c>
      <c r="G101" s="43" t="s">
        <v>1462</v>
      </c>
      <c r="H101" s="42">
        <f>H102+H104+H108+H110+H112+H115+H117+H119+H121+H124+H126+H131</f>
        <v>3790349</v>
      </c>
      <c r="I101" s="44">
        <f t="shared" si="1"/>
        <v>94.34845076186204</v>
      </c>
    </row>
    <row r="102" spans="1:9" ht="88.5" customHeight="1">
      <c r="A102" s="40" t="s">
        <v>551</v>
      </c>
      <c r="B102" s="1" t="s">
        <v>423</v>
      </c>
      <c r="C102" s="1" t="s">
        <v>552</v>
      </c>
      <c r="D102" s="1" t="s">
        <v>1601</v>
      </c>
      <c r="E102" s="41" t="s">
        <v>549</v>
      </c>
      <c r="F102" s="42">
        <f>F103</f>
        <v>1100</v>
      </c>
      <c r="G102" s="43" t="s">
        <v>550</v>
      </c>
      <c r="H102" s="42">
        <f>H103</f>
        <v>1082</v>
      </c>
      <c r="I102" s="44">
        <f t="shared" si="1"/>
        <v>98.36363636363636</v>
      </c>
    </row>
    <row r="103" spans="1:9" ht="54" customHeight="1">
      <c r="A103" s="40" t="s">
        <v>1635</v>
      </c>
      <c r="B103" s="1" t="s">
        <v>423</v>
      </c>
      <c r="C103" s="1" t="s">
        <v>552</v>
      </c>
      <c r="D103" s="1" t="s">
        <v>1636</v>
      </c>
      <c r="E103" s="45">
        <v>1100000</v>
      </c>
      <c r="F103" s="46">
        <f>'НЕ УДАЛЯТЬ!'!H469</f>
        <v>1100</v>
      </c>
      <c r="G103" s="47">
        <v>1082002.18</v>
      </c>
      <c r="H103" s="46">
        <f>'НЕ УДАЛЯТЬ!'!K469</f>
        <v>1082</v>
      </c>
      <c r="I103" s="44">
        <f t="shared" si="1"/>
        <v>98.36363636363636</v>
      </c>
    </row>
    <row r="104" spans="1:9" ht="57.75" customHeight="1">
      <c r="A104" s="40" t="s">
        <v>4</v>
      </c>
      <c r="B104" s="1" t="s">
        <v>423</v>
      </c>
      <c r="C104" s="1" t="s">
        <v>1131</v>
      </c>
      <c r="D104" s="1" t="s">
        <v>1601</v>
      </c>
      <c r="E104" s="41" t="s">
        <v>1151</v>
      </c>
      <c r="F104" s="42">
        <f>F105+F106+F107</f>
        <v>37370</v>
      </c>
      <c r="G104" s="43" t="s">
        <v>1152</v>
      </c>
      <c r="H104" s="42">
        <f>H105+H106+H107</f>
        <v>37178</v>
      </c>
      <c r="I104" s="44">
        <f t="shared" si="1"/>
        <v>99.48621889215948</v>
      </c>
    </row>
    <row r="105" spans="1:9" ht="136.5" customHeight="1">
      <c r="A105" s="40" t="s">
        <v>1620</v>
      </c>
      <c r="B105" s="1" t="s">
        <v>423</v>
      </c>
      <c r="C105" s="1" t="s">
        <v>1131</v>
      </c>
      <c r="D105" s="1" t="s">
        <v>1621</v>
      </c>
      <c r="E105" s="45">
        <v>33179000</v>
      </c>
      <c r="F105" s="46">
        <f>'НЕ УДАЛЯТЬ!'!H1133</f>
        <v>33179</v>
      </c>
      <c r="G105" s="47">
        <v>33178457.08</v>
      </c>
      <c r="H105" s="46">
        <f>'НЕ УДАЛЯТЬ!'!K1133</f>
        <v>33178</v>
      </c>
      <c r="I105" s="44">
        <f t="shared" si="1"/>
        <v>99.99698604539016</v>
      </c>
    </row>
    <row r="106" spans="1:9" ht="60" customHeight="1">
      <c r="A106" s="40" t="s">
        <v>1635</v>
      </c>
      <c r="B106" s="1" t="s">
        <v>423</v>
      </c>
      <c r="C106" s="1" t="s">
        <v>1131</v>
      </c>
      <c r="D106" s="1" t="s">
        <v>1636</v>
      </c>
      <c r="E106" s="45">
        <v>3934200</v>
      </c>
      <c r="F106" s="46">
        <f>'НЕ УДАЛЯТЬ!'!H1134</f>
        <v>3934</v>
      </c>
      <c r="G106" s="47">
        <v>3746395.65</v>
      </c>
      <c r="H106" s="46">
        <f>'НЕ УДАЛЯТЬ!'!K1134</f>
        <v>3746</v>
      </c>
      <c r="I106" s="44">
        <f t="shared" si="1"/>
        <v>95.22114895780376</v>
      </c>
    </row>
    <row r="107" spans="1:9" ht="15.75">
      <c r="A107" s="40" t="s">
        <v>1641</v>
      </c>
      <c r="B107" s="1" t="s">
        <v>423</v>
      </c>
      <c r="C107" s="1" t="s">
        <v>1131</v>
      </c>
      <c r="D107" s="1" t="s">
        <v>1642</v>
      </c>
      <c r="E107" s="45">
        <v>256800</v>
      </c>
      <c r="F107" s="46">
        <f>'НЕ УДАЛЯТЬ!'!H1135</f>
        <v>257</v>
      </c>
      <c r="G107" s="47">
        <v>254294.97</v>
      </c>
      <c r="H107" s="46">
        <f>'НЕ УДАЛЯТЬ!'!K1135</f>
        <v>254</v>
      </c>
      <c r="I107" s="44">
        <f t="shared" si="1"/>
        <v>98.83268482490273</v>
      </c>
    </row>
    <row r="108" spans="1:9" ht="66.75" customHeight="1">
      <c r="A108" s="40" t="s">
        <v>555</v>
      </c>
      <c r="B108" s="1" t="s">
        <v>423</v>
      </c>
      <c r="C108" s="1" t="s">
        <v>556</v>
      </c>
      <c r="D108" s="1" t="s">
        <v>1601</v>
      </c>
      <c r="E108" s="41" t="s">
        <v>557</v>
      </c>
      <c r="F108" s="42">
        <f>F109</f>
        <v>16</v>
      </c>
      <c r="G108" s="43" t="s">
        <v>558</v>
      </c>
      <c r="H108" s="42">
        <f>H109</f>
        <v>10</v>
      </c>
      <c r="I108" s="44">
        <f t="shared" si="1"/>
        <v>62.5</v>
      </c>
    </row>
    <row r="109" spans="1:9" ht="54.75" customHeight="1">
      <c r="A109" s="40" t="s">
        <v>1635</v>
      </c>
      <c r="B109" s="1" t="s">
        <v>423</v>
      </c>
      <c r="C109" s="1" t="s">
        <v>556</v>
      </c>
      <c r="D109" s="1" t="s">
        <v>1636</v>
      </c>
      <c r="E109" s="45">
        <v>16000</v>
      </c>
      <c r="F109" s="46">
        <f>'НЕ УДАЛЯТЬ!'!H472</f>
        <v>16</v>
      </c>
      <c r="G109" s="47">
        <v>10119</v>
      </c>
      <c r="H109" s="46">
        <f>'НЕ УДАЛЯТЬ!'!K472</f>
        <v>10</v>
      </c>
      <c r="I109" s="44">
        <f t="shared" si="1"/>
        <v>62.5</v>
      </c>
    </row>
    <row r="110" spans="1:9" ht="38.25" customHeight="1">
      <c r="A110" s="40" t="s">
        <v>1153</v>
      </c>
      <c r="B110" s="1" t="s">
        <v>423</v>
      </c>
      <c r="C110" s="1" t="s">
        <v>1154</v>
      </c>
      <c r="D110" s="1" t="s">
        <v>1601</v>
      </c>
      <c r="E110" s="41" t="s">
        <v>1155</v>
      </c>
      <c r="F110" s="42">
        <f>F111</f>
        <v>1000000</v>
      </c>
      <c r="G110" s="43" t="s">
        <v>1155</v>
      </c>
      <c r="H110" s="42">
        <f>H111</f>
        <v>1000000</v>
      </c>
      <c r="I110" s="44">
        <f t="shared" si="1"/>
        <v>100</v>
      </c>
    </row>
    <row r="111" spans="1:9" ht="54.75" customHeight="1">
      <c r="A111" s="40" t="s">
        <v>1635</v>
      </c>
      <c r="B111" s="1" t="s">
        <v>423</v>
      </c>
      <c r="C111" s="1" t="s">
        <v>1154</v>
      </c>
      <c r="D111" s="1" t="s">
        <v>1636</v>
      </c>
      <c r="E111" s="45">
        <v>1000000000</v>
      </c>
      <c r="F111" s="46">
        <f>'НЕ УДАЛЯТЬ!'!H1137</f>
        <v>1000000</v>
      </c>
      <c r="G111" s="47">
        <v>1000000000</v>
      </c>
      <c r="H111" s="46">
        <f>'НЕ УДАЛЯТЬ!'!K1137</f>
        <v>1000000</v>
      </c>
      <c r="I111" s="44">
        <f t="shared" si="1"/>
        <v>100</v>
      </c>
    </row>
    <row r="112" spans="1:9" ht="108" customHeight="1">
      <c r="A112" s="40" t="s">
        <v>430</v>
      </c>
      <c r="B112" s="1" t="s">
        <v>423</v>
      </c>
      <c r="C112" s="1" t="s">
        <v>431</v>
      </c>
      <c r="D112" s="1" t="s">
        <v>1601</v>
      </c>
      <c r="E112" s="41" t="s">
        <v>1463</v>
      </c>
      <c r="F112" s="42">
        <f>F113+F114</f>
        <v>132670</v>
      </c>
      <c r="G112" s="43" t="s">
        <v>1689</v>
      </c>
      <c r="H112" s="42">
        <f>H113+H114</f>
        <v>0</v>
      </c>
      <c r="I112" s="44">
        <f t="shared" si="1"/>
        <v>0</v>
      </c>
    </row>
    <row r="113" spans="1:9" ht="75.75" customHeight="1">
      <c r="A113" s="40" t="s">
        <v>6</v>
      </c>
      <c r="B113" s="1" t="s">
        <v>423</v>
      </c>
      <c r="C113" s="1" t="s">
        <v>431</v>
      </c>
      <c r="D113" s="1" t="s">
        <v>7</v>
      </c>
      <c r="E113" s="45">
        <v>132570000</v>
      </c>
      <c r="F113" s="46">
        <f>'НЕ УДАЛЯТЬ!'!H364+'НЕ УДАЛЯТЬ!'!H474+'НЕ УДАЛЯТЬ!'!H571+'НЕ УДАЛЯТЬ!'!H678+'НЕ УДАЛЯТЬ!'!H783</f>
        <v>132570</v>
      </c>
      <c r="G113" s="47">
        <v>0</v>
      </c>
      <c r="H113" s="46">
        <f>'НЕ УДАЛЯТЬ!'!K364+'НЕ УДАЛЯТЬ!'!K474+'НЕ УДАЛЯТЬ!'!K571+'НЕ УДАЛЯТЬ!'!K678+'НЕ УДАЛЯТЬ!'!K783</f>
        <v>0</v>
      </c>
      <c r="I113" s="44">
        <f t="shared" si="1"/>
        <v>0</v>
      </c>
    </row>
    <row r="114" spans="1:9" ht="15.75">
      <c r="A114" s="40" t="s">
        <v>1641</v>
      </c>
      <c r="B114" s="1" t="s">
        <v>423</v>
      </c>
      <c r="C114" s="1" t="s">
        <v>431</v>
      </c>
      <c r="D114" s="1" t="s">
        <v>1642</v>
      </c>
      <c r="E114" s="45">
        <v>100000</v>
      </c>
      <c r="F114" s="46">
        <f>'НЕ УДАЛЯТЬ!'!H1139</f>
        <v>100</v>
      </c>
      <c r="G114" s="47">
        <v>0</v>
      </c>
      <c r="H114" s="46">
        <f>'НЕ УДАЛЯТЬ!'!K1139</f>
        <v>0</v>
      </c>
      <c r="I114" s="44">
        <f t="shared" si="1"/>
        <v>0</v>
      </c>
    </row>
    <row r="115" spans="1:9" ht="147.75" customHeight="1">
      <c r="A115" s="40" t="s">
        <v>1587</v>
      </c>
      <c r="B115" s="1" t="s">
        <v>423</v>
      </c>
      <c r="C115" s="1" t="s">
        <v>634</v>
      </c>
      <c r="D115" s="1" t="s">
        <v>1601</v>
      </c>
      <c r="E115" s="41" t="s">
        <v>580</v>
      </c>
      <c r="F115" s="42">
        <f>F116</f>
        <v>650</v>
      </c>
      <c r="G115" s="43" t="s">
        <v>635</v>
      </c>
      <c r="H115" s="42">
        <f>H116</f>
        <v>650</v>
      </c>
      <c r="I115" s="44">
        <f t="shared" si="1"/>
        <v>100</v>
      </c>
    </row>
    <row r="116" spans="1:9" ht="52.5" customHeight="1">
      <c r="A116" s="40" t="s">
        <v>1635</v>
      </c>
      <c r="B116" s="1" t="s">
        <v>423</v>
      </c>
      <c r="C116" s="1" t="s">
        <v>634</v>
      </c>
      <c r="D116" s="1" t="s">
        <v>1636</v>
      </c>
      <c r="E116" s="45">
        <v>650000</v>
      </c>
      <c r="F116" s="46">
        <f>'НЕ УДАЛЯТЬ!'!H573</f>
        <v>650</v>
      </c>
      <c r="G116" s="47">
        <v>649975.86</v>
      </c>
      <c r="H116" s="46">
        <f>'НЕ УДАЛЯТЬ!'!K573</f>
        <v>650</v>
      </c>
      <c r="I116" s="44">
        <f t="shared" si="1"/>
        <v>100</v>
      </c>
    </row>
    <row r="117" spans="1:9" ht="153.75" customHeight="1">
      <c r="A117" s="40" t="s">
        <v>1156</v>
      </c>
      <c r="B117" s="1" t="s">
        <v>423</v>
      </c>
      <c r="C117" s="1" t="s">
        <v>1157</v>
      </c>
      <c r="D117" s="1" t="s">
        <v>1601</v>
      </c>
      <c r="E117" s="41" t="s">
        <v>1158</v>
      </c>
      <c r="F117" s="42">
        <f>F118</f>
        <v>591593</v>
      </c>
      <c r="G117" s="43" t="s">
        <v>1158</v>
      </c>
      <c r="H117" s="42">
        <f>H118</f>
        <v>591593</v>
      </c>
      <c r="I117" s="44">
        <f t="shared" si="1"/>
        <v>100</v>
      </c>
    </row>
    <row r="118" spans="1:9" ht="51" customHeight="1">
      <c r="A118" s="40" t="s">
        <v>1635</v>
      </c>
      <c r="B118" s="1" t="s">
        <v>423</v>
      </c>
      <c r="C118" s="1" t="s">
        <v>1157</v>
      </c>
      <c r="D118" s="1" t="s">
        <v>1636</v>
      </c>
      <c r="E118" s="45">
        <v>591593300</v>
      </c>
      <c r="F118" s="46">
        <f>'НЕ УДАЛЯТЬ!'!H1141</f>
        <v>591593</v>
      </c>
      <c r="G118" s="47">
        <v>591593300</v>
      </c>
      <c r="H118" s="46">
        <f>'НЕ УДАЛЯТЬ!'!K1141</f>
        <v>591593</v>
      </c>
      <c r="I118" s="44">
        <f t="shared" si="1"/>
        <v>100</v>
      </c>
    </row>
    <row r="119" spans="1:9" ht="37.5" customHeight="1">
      <c r="A119" s="40" t="s">
        <v>1656</v>
      </c>
      <c r="B119" s="1" t="s">
        <v>423</v>
      </c>
      <c r="C119" s="1" t="s">
        <v>433</v>
      </c>
      <c r="D119" s="1" t="s">
        <v>1601</v>
      </c>
      <c r="E119" s="41" t="s">
        <v>1464</v>
      </c>
      <c r="F119" s="42">
        <f>F120</f>
        <v>14321</v>
      </c>
      <c r="G119" s="43" t="s">
        <v>1465</v>
      </c>
      <c r="H119" s="42">
        <f>H120</f>
        <v>14319</v>
      </c>
      <c r="I119" s="44">
        <f t="shared" si="1"/>
        <v>99.98603449479785</v>
      </c>
    </row>
    <row r="120" spans="1:9" ht="69.75" customHeight="1">
      <c r="A120" s="40" t="s">
        <v>6</v>
      </c>
      <c r="B120" s="1" t="s">
        <v>423</v>
      </c>
      <c r="C120" s="1" t="s">
        <v>433</v>
      </c>
      <c r="D120" s="1" t="s">
        <v>7</v>
      </c>
      <c r="E120" s="45">
        <v>14321000</v>
      </c>
      <c r="F120" s="46">
        <f>'НЕ УДАЛЯТЬ!'!H366+'НЕ УДАЛЯТЬ!'!H476+'НЕ УДАЛЯТЬ!'!H575+'НЕ УДАЛЯТЬ!'!H680+'НЕ УДАЛЯТЬ!'!H785+'НЕ УДАЛЯТЬ!'!H892</f>
        <v>14321</v>
      </c>
      <c r="G120" s="47">
        <v>14318467.07</v>
      </c>
      <c r="H120" s="46">
        <f>'НЕ УДАЛЯТЬ!'!K366+'НЕ УДАЛЯТЬ!'!K476+'НЕ УДАЛЯТЬ!'!K575+'НЕ УДАЛЯТЬ!'!K680+'НЕ УДАЛЯТЬ!'!K785+'НЕ УДАЛЯТЬ!'!K892</f>
        <v>14319</v>
      </c>
      <c r="I120" s="44">
        <f t="shared" si="1"/>
        <v>99.98603449479785</v>
      </c>
    </row>
    <row r="121" spans="1:9" ht="50.25" customHeight="1">
      <c r="A121" s="40" t="s">
        <v>562</v>
      </c>
      <c r="B121" s="1" t="s">
        <v>423</v>
      </c>
      <c r="C121" s="1" t="s">
        <v>563</v>
      </c>
      <c r="D121" s="1" t="s">
        <v>1601</v>
      </c>
      <c r="E121" s="41" t="s">
        <v>1466</v>
      </c>
      <c r="F121" s="42">
        <f>F122+F123</f>
        <v>3279</v>
      </c>
      <c r="G121" s="43" t="s">
        <v>1467</v>
      </c>
      <c r="H121" s="42">
        <f>H122+H123</f>
        <v>3272</v>
      </c>
      <c r="I121" s="44">
        <f t="shared" si="1"/>
        <v>99.78652028057334</v>
      </c>
    </row>
    <row r="122" spans="1:9" ht="52.5" customHeight="1">
      <c r="A122" s="40" t="s">
        <v>1635</v>
      </c>
      <c r="B122" s="1" t="s">
        <v>423</v>
      </c>
      <c r="C122" s="1" t="s">
        <v>563</v>
      </c>
      <c r="D122" s="1" t="s">
        <v>1636</v>
      </c>
      <c r="E122" s="45">
        <v>2837370</v>
      </c>
      <c r="F122" s="46">
        <f>'НЕ УДАЛЯТЬ!'!H478+'НЕ УДАЛЯТЬ!'!H577+'НЕ УДАЛЯТЬ!'!H682+'НЕ УДАЛЯТЬ!'!H787+'НЕ УДАЛЯТЬ!'!H894+'НЕ УДАЛЯТЬ!'!H1143</f>
        <v>2837</v>
      </c>
      <c r="G122" s="47">
        <v>2831295.23</v>
      </c>
      <c r="H122" s="46">
        <f>'НЕ УДАЛЯТЬ!'!K478+'НЕ УДАЛЯТЬ!'!K577+'НЕ УДАЛЯТЬ!'!K682+'НЕ УДАЛЯТЬ!'!K787+'НЕ УДАЛЯТЬ!'!K894+'НЕ УДАЛЯТЬ!'!K1143</f>
        <v>2831</v>
      </c>
      <c r="I122" s="44">
        <f t="shared" si="1"/>
        <v>99.788508988368</v>
      </c>
    </row>
    <row r="123" spans="1:9" ht="73.5" customHeight="1">
      <c r="A123" s="40" t="s">
        <v>6</v>
      </c>
      <c r="B123" s="1" t="s">
        <v>423</v>
      </c>
      <c r="C123" s="1" t="s">
        <v>563</v>
      </c>
      <c r="D123" s="1" t="s">
        <v>7</v>
      </c>
      <c r="E123" s="45">
        <v>442000</v>
      </c>
      <c r="F123" s="46">
        <f>'НЕ УДАЛЯТЬ!'!H479</f>
        <v>442</v>
      </c>
      <c r="G123" s="47">
        <v>441120.68</v>
      </c>
      <c r="H123" s="46">
        <f>'НЕ УДАЛЯТЬ!'!K479</f>
        <v>441</v>
      </c>
      <c r="I123" s="44">
        <f t="shared" si="1"/>
        <v>99.77375565610859</v>
      </c>
    </row>
    <row r="124" spans="1:9" ht="15.75">
      <c r="A124" s="40" t="s">
        <v>1161</v>
      </c>
      <c r="B124" s="1" t="s">
        <v>423</v>
      </c>
      <c r="C124" s="1" t="s">
        <v>1162</v>
      </c>
      <c r="D124" s="1" t="s">
        <v>1601</v>
      </c>
      <c r="E124" s="41" t="s">
        <v>1163</v>
      </c>
      <c r="F124" s="42">
        <f>F125</f>
        <v>360</v>
      </c>
      <c r="G124" s="43" t="s">
        <v>1164</v>
      </c>
      <c r="H124" s="42">
        <f>H125</f>
        <v>337</v>
      </c>
      <c r="I124" s="44">
        <f t="shared" si="1"/>
        <v>93.61111111111111</v>
      </c>
    </row>
    <row r="125" spans="1:9" ht="15.75">
      <c r="A125" s="40" t="s">
        <v>1641</v>
      </c>
      <c r="B125" s="1" t="s">
        <v>423</v>
      </c>
      <c r="C125" s="1" t="s">
        <v>1162</v>
      </c>
      <c r="D125" s="1" t="s">
        <v>1642</v>
      </c>
      <c r="E125" s="45">
        <v>360000</v>
      </c>
      <c r="F125" s="46">
        <f>'НЕ УДАЛЯТЬ!'!H1145</f>
        <v>360</v>
      </c>
      <c r="G125" s="47">
        <v>336566.68</v>
      </c>
      <c r="H125" s="46">
        <f>'НЕ УДАЛЯТЬ!'!K1145</f>
        <v>337</v>
      </c>
      <c r="I125" s="44">
        <f t="shared" si="1"/>
        <v>93.61111111111111</v>
      </c>
    </row>
    <row r="126" spans="1:9" ht="90.75" customHeight="1">
      <c r="A126" s="40" t="s">
        <v>436</v>
      </c>
      <c r="B126" s="1" t="s">
        <v>423</v>
      </c>
      <c r="C126" s="1" t="s">
        <v>437</v>
      </c>
      <c r="D126" s="1" t="s">
        <v>1601</v>
      </c>
      <c r="E126" s="41" t="s">
        <v>1468</v>
      </c>
      <c r="F126" s="42">
        <f>F127+F128+F129+F130</f>
        <v>2230059</v>
      </c>
      <c r="G126" s="43" t="s">
        <v>1469</v>
      </c>
      <c r="H126" s="42">
        <f>H127+H128+H129+H130</f>
        <v>2135932</v>
      </c>
      <c r="I126" s="44">
        <f t="shared" si="1"/>
        <v>95.77916996814882</v>
      </c>
    </row>
    <row r="127" spans="1:9" ht="52.5" customHeight="1">
      <c r="A127" s="40" t="s">
        <v>1635</v>
      </c>
      <c r="B127" s="1" t="s">
        <v>423</v>
      </c>
      <c r="C127" s="1" t="s">
        <v>437</v>
      </c>
      <c r="D127" s="1" t="s">
        <v>1636</v>
      </c>
      <c r="E127" s="45">
        <v>375762931.67</v>
      </c>
      <c r="F127" s="46">
        <f>'НЕ УДАЛЯТЬ!'!H368+'НЕ УДАЛЯТЬ!'!H481+'НЕ УДАЛЯТЬ!'!H579+'НЕ УДАЛЯТЬ!'!H684+'НЕ УДАЛЯТЬ!'!H789+'НЕ УДАЛЯТЬ!'!H896+'НЕ УДАЛЯТЬ!'!H1114+'НЕ УДАЛЯТЬ!'!H1147</f>
        <v>375762</v>
      </c>
      <c r="G127" s="47">
        <v>358154314.98</v>
      </c>
      <c r="H127" s="46">
        <f>'НЕ УДАЛЯТЬ!'!K368+'НЕ УДАЛЯТЬ!'!K481+'НЕ УДАЛЯТЬ!'!K579+'НЕ УДАЛЯТЬ!'!K684+'НЕ УДАЛЯТЬ!'!K789+'НЕ УДАЛЯТЬ!'!K896+'НЕ УДАЛЯТЬ!'!K1114+'НЕ УДАЛЯТЬ!'!K1147</f>
        <v>358156</v>
      </c>
      <c r="I127" s="44">
        <f t="shared" si="1"/>
        <v>95.31458742501903</v>
      </c>
    </row>
    <row r="128" spans="1:9" ht="52.5" customHeight="1">
      <c r="A128" s="40" t="s">
        <v>1117</v>
      </c>
      <c r="B128" s="1" t="s">
        <v>423</v>
      </c>
      <c r="C128" s="1" t="s">
        <v>437</v>
      </c>
      <c r="D128" s="1" t="s">
        <v>1118</v>
      </c>
      <c r="E128" s="45">
        <v>457508500</v>
      </c>
      <c r="F128" s="46">
        <f>'НЕ УДАЛЯТЬ!'!H1148</f>
        <v>457509</v>
      </c>
      <c r="G128" s="47">
        <v>422516168.76</v>
      </c>
      <c r="H128" s="46">
        <f>'НЕ УДАЛЯТЬ!'!K1148</f>
        <v>422516</v>
      </c>
      <c r="I128" s="44">
        <f t="shared" si="1"/>
        <v>92.35140729471989</v>
      </c>
    </row>
    <row r="129" spans="1:9" ht="69.75" customHeight="1">
      <c r="A129" s="40" t="s">
        <v>6</v>
      </c>
      <c r="B129" s="1" t="s">
        <v>423</v>
      </c>
      <c r="C129" s="1" t="s">
        <v>437</v>
      </c>
      <c r="D129" s="1" t="s">
        <v>7</v>
      </c>
      <c r="E129" s="45">
        <v>1059642200</v>
      </c>
      <c r="F129" s="46">
        <f>'НЕ УДАЛЯТЬ!'!H369+'НЕ УДАЛЯТЬ!'!H482+'НЕ УДАЛЯТЬ!'!H580+'НЕ УДАЛЯТЬ!'!H685+'НЕ УДАЛЯТЬ!'!H790+'НЕ УДАЛЯТЬ!'!H897+'НЕ УДАЛЯТЬ!'!H1115</f>
        <v>1059641</v>
      </c>
      <c r="G129" s="47">
        <v>1019050911.02</v>
      </c>
      <c r="H129" s="46">
        <f>'НЕ УДАЛЯТЬ!'!K369+'НЕ УДАЛЯТЬ!'!K482+'НЕ УДАЛЯТЬ!'!K580+'НЕ УДАЛЯТЬ!'!K685+'НЕ УДАЛЯТЬ!'!K790+'НЕ УДАЛЯТЬ!'!K897+'НЕ УДАЛЯТЬ!'!K1115</f>
        <v>1019051</v>
      </c>
      <c r="I129" s="44">
        <f t="shared" si="1"/>
        <v>96.16945739170153</v>
      </c>
    </row>
    <row r="130" spans="1:9" ht="15.75">
      <c r="A130" s="40" t="s">
        <v>1641</v>
      </c>
      <c r="B130" s="1" t="s">
        <v>423</v>
      </c>
      <c r="C130" s="1" t="s">
        <v>437</v>
      </c>
      <c r="D130" s="1" t="s">
        <v>1642</v>
      </c>
      <c r="E130" s="45">
        <v>337146600</v>
      </c>
      <c r="F130" s="46">
        <f>'НЕ УДАЛЯТЬ!'!H1149</f>
        <v>337147</v>
      </c>
      <c r="G130" s="47">
        <v>336209026.99</v>
      </c>
      <c r="H130" s="46">
        <f>'НЕ УДАЛЯТЬ!'!K1149</f>
        <v>336209</v>
      </c>
      <c r="I130" s="44">
        <f t="shared" si="1"/>
        <v>99.72178307978419</v>
      </c>
    </row>
    <row r="131" spans="1:9" ht="162" customHeight="1">
      <c r="A131" s="40" t="s">
        <v>1167</v>
      </c>
      <c r="B131" s="1" t="s">
        <v>423</v>
      </c>
      <c r="C131" s="1" t="s">
        <v>1168</v>
      </c>
      <c r="D131" s="1" t="s">
        <v>1601</v>
      </c>
      <c r="E131" s="41" t="s">
        <v>1169</v>
      </c>
      <c r="F131" s="42">
        <f>F132</f>
        <v>5976</v>
      </c>
      <c r="G131" s="43" t="s">
        <v>1169</v>
      </c>
      <c r="H131" s="42">
        <f>H132</f>
        <v>5976</v>
      </c>
      <c r="I131" s="44">
        <f t="shared" si="1"/>
        <v>100</v>
      </c>
    </row>
    <row r="132" spans="1:9" ht="60" customHeight="1">
      <c r="A132" s="40" t="s">
        <v>1635</v>
      </c>
      <c r="B132" s="1" t="s">
        <v>423</v>
      </c>
      <c r="C132" s="1" t="s">
        <v>1168</v>
      </c>
      <c r="D132" s="1" t="s">
        <v>1636</v>
      </c>
      <c r="E132" s="45">
        <v>5976000</v>
      </c>
      <c r="F132" s="46">
        <f>'НЕ УДАЛЯТЬ!'!H1151</f>
        <v>5976</v>
      </c>
      <c r="G132" s="47">
        <v>5976000</v>
      </c>
      <c r="H132" s="46">
        <f>'НЕ УДАЛЯТЬ!'!K1151</f>
        <v>5976</v>
      </c>
      <c r="I132" s="44">
        <f t="shared" si="1"/>
        <v>100</v>
      </c>
    </row>
    <row r="133" spans="1:9" ht="36" customHeight="1">
      <c r="A133" s="40" t="s">
        <v>440</v>
      </c>
      <c r="B133" s="1" t="s">
        <v>441</v>
      </c>
      <c r="C133" s="1" t="s">
        <v>1601</v>
      </c>
      <c r="D133" s="1" t="s">
        <v>1601</v>
      </c>
      <c r="E133" s="41" t="s">
        <v>1470</v>
      </c>
      <c r="F133" s="42">
        <f>F134+F137+F139+F141+F143+F145+F147+F149+F151+F153+F155+F159</f>
        <v>86859</v>
      </c>
      <c r="G133" s="43" t="s">
        <v>1471</v>
      </c>
      <c r="H133" s="42">
        <f>H134+H137+H139+H141+H143+H145+H147+H149+H151+H153+H155+H159</f>
        <v>83583</v>
      </c>
      <c r="I133" s="44">
        <f t="shared" si="1"/>
        <v>96.22837011708631</v>
      </c>
    </row>
    <row r="134" spans="1:9" ht="34.5" customHeight="1">
      <c r="A134" s="40" t="s">
        <v>1398</v>
      </c>
      <c r="B134" s="1" t="s">
        <v>441</v>
      </c>
      <c r="C134" s="1" t="s">
        <v>1399</v>
      </c>
      <c r="D134" s="1" t="s">
        <v>1601</v>
      </c>
      <c r="E134" s="41" t="s">
        <v>1400</v>
      </c>
      <c r="F134" s="42">
        <f>F135+F136</f>
        <v>6396</v>
      </c>
      <c r="G134" s="43" t="s">
        <v>1401</v>
      </c>
      <c r="H134" s="42">
        <f>H135+H136</f>
        <v>6344</v>
      </c>
      <c r="I134" s="44">
        <f t="shared" si="1"/>
        <v>99.1869918699187</v>
      </c>
    </row>
    <row r="135" spans="1:9" ht="58.5" customHeight="1">
      <c r="A135" s="40" t="s">
        <v>1635</v>
      </c>
      <c r="B135" s="1" t="s">
        <v>441</v>
      </c>
      <c r="C135" s="1" t="s">
        <v>1399</v>
      </c>
      <c r="D135" s="1" t="s">
        <v>1636</v>
      </c>
      <c r="E135" s="45">
        <v>1160000</v>
      </c>
      <c r="F135" s="46">
        <f>'НЕ УДАЛЯТЬ!'!H1334</f>
        <v>1160</v>
      </c>
      <c r="G135" s="47">
        <v>1160000</v>
      </c>
      <c r="H135" s="46">
        <f>'НЕ УДАЛЯТЬ!'!K1334</f>
        <v>1160</v>
      </c>
      <c r="I135" s="44">
        <f t="shared" si="1"/>
        <v>100</v>
      </c>
    </row>
    <row r="136" spans="1:9" ht="26.25" customHeight="1">
      <c r="A136" s="40" t="s">
        <v>1641</v>
      </c>
      <c r="B136" s="1" t="s">
        <v>441</v>
      </c>
      <c r="C136" s="1" t="s">
        <v>1399</v>
      </c>
      <c r="D136" s="1" t="s">
        <v>1642</v>
      </c>
      <c r="E136" s="45">
        <v>5236000</v>
      </c>
      <c r="F136" s="46">
        <f>'НЕ УДАЛЯТЬ!'!H1335</f>
        <v>5236</v>
      </c>
      <c r="G136" s="47">
        <v>5184253.38</v>
      </c>
      <c r="H136" s="46">
        <f>'НЕ УДАЛЯТЬ!'!K1335</f>
        <v>5184</v>
      </c>
      <c r="I136" s="44">
        <f t="shared" si="1"/>
        <v>99.00687547746372</v>
      </c>
    </row>
    <row r="137" spans="1:9" ht="54.75" customHeight="1">
      <c r="A137" s="40" t="s">
        <v>1402</v>
      </c>
      <c r="B137" s="1" t="s">
        <v>441</v>
      </c>
      <c r="C137" s="1" t="s">
        <v>1403</v>
      </c>
      <c r="D137" s="1" t="s">
        <v>1601</v>
      </c>
      <c r="E137" s="41" t="s">
        <v>1404</v>
      </c>
      <c r="F137" s="42">
        <f>F138</f>
        <v>11689</v>
      </c>
      <c r="G137" s="43" t="s">
        <v>1405</v>
      </c>
      <c r="H137" s="42">
        <f>H138</f>
        <v>11104</v>
      </c>
      <c r="I137" s="44">
        <f aca="true" t="shared" si="2" ref="I137:I200">H137/F137*100</f>
        <v>94.99529472153306</v>
      </c>
    </row>
    <row r="138" spans="1:9" ht="54.75" customHeight="1">
      <c r="A138" s="40" t="s">
        <v>1635</v>
      </c>
      <c r="B138" s="1" t="s">
        <v>441</v>
      </c>
      <c r="C138" s="1" t="s">
        <v>1403</v>
      </c>
      <c r="D138" s="1" t="s">
        <v>1636</v>
      </c>
      <c r="E138" s="45">
        <v>11688500</v>
      </c>
      <c r="F138" s="46">
        <f>'НЕ УДАЛЯТЬ!'!H1337</f>
        <v>11689</v>
      </c>
      <c r="G138" s="47">
        <v>11104000</v>
      </c>
      <c r="H138" s="46">
        <f>'НЕ УДАЛЯТЬ!'!K1337</f>
        <v>11104</v>
      </c>
      <c r="I138" s="44">
        <f t="shared" si="2"/>
        <v>94.99529472153306</v>
      </c>
    </row>
    <row r="139" spans="1:9" ht="54" customHeight="1">
      <c r="A139" s="40" t="s">
        <v>1426</v>
      </c>
      <c r="B139" s="1" t="s">
        <v>441</v>
      </c>
      <c r="C139" s="1" t="s">
        <v>1427</v>
      </c>
      <c r="D139" s="1" t="s">
        <v>1601</v>
      </c>
      <c r="E139" s="41" t="s">
        <v>1422</v>
      </c>
      <c r="F139" s="42">
        <f>F140</f>
        <v>6404</v>
      </c>
      <c r="G139" s="43" t="s">
        <v>1423</v>
      </c>
      <c r="H139" s="42">
        <f>H140</f>
        <v>6042</v>
      </c>
      <c r="I139" s="44">
        <f t="shared" si="2"/>
        <v>94.34728294815741</v>
      </c>
    </row>
    <row r="140" spans="1:9" ht="78" customHeight="1">
      <c r="A140" s="40" t="s">
        <v>6</v>
      </c>
      <c r="B140" s="1" t="s">
        <v>441</v>
      </c>
      <c r="C140" s="1" t="s">
        <v>1427</v>
      </c>
      <c r="D140" s="1" t="s">
        <v>7</v>
      </c>
      <c r="E140" s="45">
        <v>6404000</v>
      </c>
      <c r="F140" s="46">
        <f>'НЕ УДАЛЯТЬ!'!H1362</f>
        <v>6404</v>
      </c>
      <c r="G140" s="47">
        <v>6041585.98</v>
      </c>
      <c r="H140" s="46">
        <f>'НЕ УДАЛЯТЬ!'!K1362</f>
        <v>6042</v>
      </c>
      <c r="I140" s="44">
        <f t="shared" si="2"/>
        <v>94.34728294815741</v>
      </c>
    </row>
    <row r="141" spans="1:9" ht="31.5">
      <c r="A141" s="40" t="s">
        <v>156</v>
      </c>
      <c r="B141" s="1" t="s">
        <v>441</v>
      </c>
      <c r="C141" s="1" t="s">
        <v>157</v>
      </c>
      <c r="D141" s="1" t="s">
        <v>1601</v>
      </c>
      <c r="E141" s="41" t="s">
        <v>1406</v>
      </c>
      <c r="F141" s="42">
        <f>F142</f>
        <v>3391</v>
      </c>
      <c r="G141" s="43" t="s">
        <v>1407</v>
      </c>
      <c r="H141" s="42">
        <f>H142</f>
        <v>3390</v>
      </c>
      <c r="I141" s="44">
        <f t="shared" si="2"/>
        <v>99.97051017398996</v>
      </c>
    </row>
    <row r="142" spans="1:9" ht="54.75" customHeight="1">
      <c r="A142" s="40" t="s">
        <v>1635</v>
      </c>
      <c r="B142" s="1" t="s">
        <v>441</v>
      </c>
      <c r="C142" s="1" t="s">
        <v>157</v>
      </c>
      <c r="D142" s="1" t="s">
        <v>1636</v>
      </c>
      <c r="E142" s="45">
        <v>3391000</v>
      </c>
      <c r="F142" s="46">
        <f>'НЕ УДАЛЯТЬ!'!H1341</f>
        <v>3391</v>
      </c>
      <c r="G142" s="47">
        <v>3389946.79</v>
      </c>
      <c r="H142" s="46">
        <f>'НЕ УДАЛЯТЬ!'!K1341</f>
        <v>3390</v>
      </c>
      <c r="I142" s="44">
        <f t="shared" si="2"/>
        <v>99.97051017398996</v>
      </c>
    </row>
    <row r="143" spans="1:9" ht="77.25" customHeight="1">
      <c r="A143" s="40" t="s">
        <v>1409</v>
      </c>
      <c r="B143" s="1" t="s">
        <v>441</v>
      </c>
      <c r="C143" s="1" t="s">
        <v>1410</v>
      </c>
      <c r="D143" s="1" t="s">
        <v>1601</v>
      </c>
      <c r="E143" s="41" t="s">
        <v>1408</v>
      </c>
      <c r="F143" s="42">
        <f>F144</f>
        <v>1278</v>
      </c>
      <c r="G143" s="43" t="s">
        <v>1408</v>
      </c>
      <c r="H143" s="42">
        <f>H144</f>
        <v>1278</v>
      </c>
      <c r="I143" s="44">
        <f t="shared" si="2"/>
        <v>100</v>
      </c>
    </row>
    <row r="144" spans="1:9" ht="15.75">
      <c r="A144" s="40" t="s">
        <v>1641</v>
      </c>
      <c r="B144" s="1" t="s">
        <v>441</v>
      </c>
      <c r="C144" s="1" t="s">
        <v>1410</v>
      </c>
      <c r="D144" s="1" t="s">
        <v>1642</v>
      </c>
      <c r="E144" s="45">
        <v>1278000</v>
      </c>
      <c r="F144" s="46">
        <f>'НЕ УДАЛЯТЬ!'!H1345</f>
        <v>1278</v>
      </c>
      <c r="G144" s="47">
        <v>1278000</v>
      </c>
      <c r="H144" s="46">
        <f>'НЕ УДАЛЯТЬ!'!K1345</f>
        <v>1278</v>
      </c>
      <c r="I144" s="44">
        <f t="shared" si="2"/>
        <v>100</v>
      </c>
    </row>
    <row r="145" spans="1:9" ht="31.5">
      <c r="A145" s="40" t="s">
        <v>1656</v>
      </c>
      <c r="B145" s="1" t="s">
        <v>441</v>
      </c>
      <c r="C145" s="1" t="s">
        <v>433</v>
      </c>
      <c r="D145" s="1" t="s">
        <v>1601</v>
      </c>
      <c r="E145" s="41" t="s">
        <v>1472</v>
      </c>
      <c r="F145" s="42">
        <f>F146</f>
        <v>35</v>
      </c>
      <c r="G145" s="43" t="s">
        <v>1473</v>
      </c>
      <c r="H145" s="42">
        <f>H146</f>
        <v>35</v>
      </c>
      <c r="I145" s="44">
        <f t="shared" si="2"/>
        <v>100</v>
      </c>
    </row>
    <row r="146" spans="1:9" ht="56.25" customHeight="1">
      <c r="A146" s="40" t="s">
        <v>1635</v>
      </c>
      <c r="B146" s="1" t="s">
        <v>441</v>
      </c>
      <c r="C146" s="1" t="s">
        <v>433</v>
      </c>
      <c r="D146" s="1" t="s">
        <v>1636</v>
      </c>
      <c r="E146" s="45">
        <v>35000</v>
      </c>
      <c r="F146" s="46">
        <f>'НЕ УДАЛЯТЬ!'!H374+'НЕ УДАЛЯТЬ!'!H795</f>
        <v>35</v>
      </c>
      <c r="G146" s="47">
        <v>34900</v>
      </c>
      <c r="H146" s="46">
        <f>'НЕ УДАЛЯТЬ!'!K374+'НЕ УДАЛЯТЬ!'!K795</f>
        <v>35</v>
      </c>
      <c r="I146" s="44">
        <f t="shared" si="2"/>
        <v>100</v>
      </c>
    </row>
    <row r="147" spans="1:9" ht="31.5">
      <c r="A147" s="40" t="s">
        <v>445</v>
      </c>
      <c r="B147" s="1" t="s">
        <v>441</v>
      </c>
      <c r="C147" s="1" t="s">
        <v>446</v>
      </c>
      <c r="D147" s="1" t="s">
        <v>1601</v>
      </c>
      <c r="E147" s="41" t="s">
        <v>447</v>
      </c>
      <c r="F147" s="42">
        <f>F148</f>
        <v>2527</v>
      </c>
      <c r="G147" s="43" t="s">
        <v>448</v>
      </c>
      <c r="H147" s="42">
        <f>H148</f>
        <v>2526</v>
      </c>
      <c r="I147" s="44">
        <f t="shared" si="2"/>
        <v>99.9604273842501</v>
      </c>
    </row>
    <row r="148" spans="1:9" ht="62.25" customHeight="1">
      <c r="A148" s="40" t="s">
        <v>1635</v>
      </c>
      <c r="B148" s="1" t="s">
        <v>441</v>
      </c>
      <c r="C148" s="1" t="s">
        <v>446</v>
      </c>
      <c r="D148" s="1" t="s">
        <v>1636</v>
      </c>
      <c r="E148" s="45">
        <v>2527000</v>
      </c>
      <c r="F148" s="46">
        <f>'НЕ УДАЛЯТЬ!'!H376</f>
        <v>2527</v>
      </c>
      <c r="G148" s="47">
        <v>2526119.67</v>
      </c>
      <c r="H148" s="46">
        <f>'НЕ УДАЛЯТЬ!'!K376</f>
        <v>2526</v>
      </c>
      <c r="I148" s="44">
        <f t="shared" si="2"/>
        <v>99.9604273842501</v>
      </c>
    </row>
    <row r="149" spans="1:9" ht="31.5">
      <c r="A149" s="40" t="s">
        <v>1656</v>
      </c>
      <c r="B149" s="1" t="s">
        <v>441</v>
      </c>
      <c r="C149" s="1" t="s">
        <v>1204</v>
      </c>
      <c r="D149" s="1" t="s">
        <v>1601</v>
      </c>
      <c r="E149" s="41" t="s">
        <v>1316</v>
      </c>
      <c r="F149" s="42">
        <f>F150</f>
        <v>553</v>
      </c>
      <c r="G149" s="43" t="s">
        <v>1317</v>
      </c>
      <c r="H149" s="42">
        <f>H150</f>
        <v>524</v>
      </c>
      <c r="I149" s="44">
        <f t="shared" si="2"/>
        <v>94.75587703435805</v>
      </c>
    </row>
    <row r="150" spans="1:9" ht="61.5" customHeight="1">
      <c r="A150" s="40" t="s">
        <v>1635</v>
      </c>
      <c r="B150" s="1" t="s">
        <v>441</v>
      </c>
      <c r="C150" s="1" t="s">
        <v>1204</v>
      </c>
      <c r="D150" s="1" t="s">
        <v>1636</v>
      </c>
      <c r="E150" s="45">
        <v>553000</v>
      </c>
      <c r="F150" s="46">
        <f>'НЕ УДАЛЯТЬ!'!H1271</f>
        <v>553</v>
      </c>
      <c r="G150" s="47">
        <v>524153.34</v>
      </c>
      <c r="H150" s="46">
        <f>'НЕ УДАЛЯТЬ!'!K1271</f>
        <v>524</v>
      </c>
      <c r="I150" s="44">
        <f t="shared" si="2"/>
        <v>94.75587703435805</v>
      </c>
    </row>
    <row r="151" spans="1:9" ht="57.75" customHeight="1">
      <c r="A151" s="40" t="s">
        <v>1318</v>
      </c>
      <c r="B151" s="1" t="s">
        <v>441</v>
      </c>
      <c r="C151" s="1" t="s">
        <v>1319</v>
      </c>
      <c r="D151" s="1" t="s">
        <v>1601</v>
      </c>
      <c r="E151" s="41" t="s">
        <v>1320</v>
      </c>
      <c r="F151" s="42">
        <f>F152</f>
        <v>1432</v>
      </c>
      <c r="G151" s="43" t="s">
        <v>1321</v>
      </c>
      <c r="H151" s="42">
        <f>H152</f>
        <v>1345</v>
      </c>
      <c r="I151" s="44">
        <f t="shared" si="2"/>
        <v>93.92458100558659</v>
      </c>
    </row>
    <row r="152" spans="1:9" ht="57.75" customHeight="1">
      <c r="A152" s="40" t="s">
        <v>1635</v>
      </c>
      <c r="B152" s="1" t="s">
        <v>441</v>
      </c>
      <c r="C152" s="1" t="s">
        <v>1319</v>
      </c>
      <c r="D152" s="1" t="s">
        <v>1636</v>
      </c>
      <c r="E152" s="45">
        <v>1432300</v>
      </c>
      <c r="F152" s="46">
        <f>'НЕ УДАЛЯТЬ!'!H1273</f>
        <v>1432</v>
      </c>
      <c r="G152" s="47">
        <v>1345140.43</v>
      </c>
      <c r="H152" s="46">
        <f>'НЕ УДАЛЯТЬ!'!K1273</f>
        <v>1345</v>
      </c>
      <c r="I152" s="44">
        <f t="shared" si="2"/>
        <v>93.92458100558659</v>
      </c>
    </row>
    <row r="153" spans="1:9" ht="58.5" customHeight="1">
      <c r="A153" s="40" t="s">
        <v>1322</v>
      </c>
      <c r="B153" s="1" t="s">
        <v>441</v>
      </c>
      <c r="C153" s="1" t="s">
        <v>1323</v>
      </c>
      <c r="D153" s="1" t="s">
        <v>1601</v>
      </c>
      <c r="E153" s="41" t="s">
        <v>1324</v>
      </c>
      <c r="F153" s="42">
        <f>F154</f>
        <v>22568</v>
      </c>
      <c r="G153" s="43" t="s">
        <v>1325</v>
      </c>
      <c r="H153" s="42">
        <f>H154</f>
        <v>20886</v>
      </c>
      <c r="I153" s="44">
        <f t="shared" si="2"/>
        <v>92.54696915987239</v>
      </c>
    </row>
    <row r="154" spans="1:9" ht="52.5" customHeight="1">
      <c r="A154" s="40" t="s">
        <v>1635</v>
      </c>
      <c r="B154" s="1" t="s">
        <v>441</v>
      </c>
      <c r="C154" s="1" t="s">
        <v>1323</v>
      </c>
      <c r="D154" s="1" t="s">
        <v>1636</v>
      </c>
      <c r="E154" s="45">
        <v>22567400</v>
      </c>
      <c r="F154" s="46">
        <f>'НЕ УДАЛЯТЬ!'!H1275</f>
        <v>22568</v>
      </c>
      <c r="G154" s="47">
        <v>20886050.43</v>
      </c>
      <c r="H154" s="46">
        <f>'НЕ УДАЛЯТЬ!'!K1275</f>
        <v>20886</v>
      </c>
      <c r="I154" s="44">
        <f t="shared" si="2"/>
        <v>92.54696915987239</v>
      </c>
    </row>
    <row r="155" spans="1:9" ht="54" customHeight="1">
      <c r="A155" s="40" t="s">
        <v>1330</v>
      </c>
      <c r="B155" s="1" t="s">
        <v>441</v>
      </c>
      <c r="C155" s="1" t="s">
        <v>1331</v>
      </c>
      <c r="D155" s="1" t="s">
        <v>1601</v>
      </c>
      <c r="E155" s="41" t="s">
        <v>1328</v>
      </c>
      <c r="F155" s="42">
        <f>F156+F157+F158</f>
        <v>16036</v>
      </c>
      <c r="G155" s="43" t="s">
        <v>1329</v>
      </c>
      <c r="H155" s="42">
        <f>H156+H157+H158</f>
        <v>15923</v>
      </c>
      <c r="I155" s="44">
        <f t="shared" si="2"/>
        <v>99.29533549513594</v>
      </c>
    </row>
    <row r="156" spans="1:9" ht="138" customHeight="1">
      <c r="A156" s="40" t="s">
        <v>1620</v>
      </c>
      <c r="B156" s="1" t="s">
        <v>441</v>
      </c>
      <c r="C156" s="1" t="s">
        <v>1331</v>
      </c>
      <c r="D156" s="1" t="s">
        <v>1621</v>
      </c>
      <c r="E156" s="45">
        <v>14115000</v>
      </c>
      <c r="F156" s="46">
        <f>'НЕ УДАЛЯТЬ!'!H1278</f>
        <v>14115</v>
      </c>
      <c r="G156" s="47">
        <v>14087482</v>
      </c>
      <c r="H156" s="46">
        <f>'НЕ УДАЛЯТЬ!'!K1278</f>
        <v>14087</v>
      </c>
      <c r="I156" s="44">
        <f t="shared" si="2"/>
        <v>99.8016294721927</v>
      </c>
    </row>
    <row r="157" spans="1:9" ht="56.25" customHeight="1">
      <c r="A157" s="40" t="s">
        <v>1635</v>
      </c>
      <c r="B157" s="1" t="s">
        <v>441</v>
      </c>
      <c r="C157" s="1" t="s">
        <v>1331</v>
      </c>
      <c r="D157" s="1" t="s">
        <v>1636</v>
      </c>
      <c r="E157" s="45">
        <v>1912000</v>
      </c>
      <c r="F157" s="46">
        <f>'НЕ УДАЛЯТЬ!'!H1279</f>
        <v>1912</v>
      </c>
      <c r="G157" s="47">
        <v>1829869.27</v>
      </c>
      <c r="H157" s="46">
        <f>'НЕ УДАЛЯТЬ!'!K1279</f>
        <v>1830</v>
      </c>
      <c r="I157" s="44">
        <f t="shared" si="2"/>
        <v>95.7112970711297</v>
      </c>
    </row>
    <row r="158" spans="1:9" ht="15.75">
      <c r="A158" s="40" t="s">
        <v>1641</v>
      </c>
      <c r="B158" s="1" t="s">
        <v>441</v>
      </c>
      <c r="C158" s="1" t="s">
        <v>1331</v>
      </c>
      <c r="D158" s="1" t="s">
        <v>1642</v>
      </c>
      <c r="E158" s="45">
        <v>9000</v>
      </c>
      <c r="F158" s="46">
        <f>'НЕ УДАЛЯТЬ!'!H1280</f>
        <v>9</v>
      </c>
      <c r="G158" s="47">
        <v>5546.07</v>
      </c>
      <c r="H158" s="46">
        <f>'НЕ УДАЛЯТЬ!'!K1280</f>
        <v>6</v>
      </c>
      <c r="I158" s="44">
        <f t="shared" si="2"/>
        <v>66.66666666666666</v>
      </c>
    </row>
    <row r="159" spans="1:9" ht="56.25" customHeight="1">
      <c r="A159" s="40" t="s">
        <v>4</v>
      </c>
      <c r="B159" s="1" t="s">
        <v>441</v>
      </c>
      <c r="C159" s="1" t="s">
        <v>1214</v>
      </c>
      <c r="D159" s="1" t="s">
        <v>1601</v>
      </c>
      <c r="E159" s="41" t="s">
        <v>1212</v>
      </c>
      <c r="F159" s="42">
        <f>F160+F161+F162</f>
        <v>14550</v>
      </c>
      <c r="G159" s="43" t="s">
        <v>1213</v>
      </c>
      <c r="H159" s="42">
        <f>H160+H161+H162</f>
        <v>14186</v>
      </c>
      <c r="I159" s="44">
        <f t="shared" si="2"/>
        <v>97.49828178694158</v>
      </c>
    </row>
    <row r="160" spans="1:9" ht="135" customHeight="1">
      <c r="A160" s="40" t="s">
        <v>1620</v>
      </c>
      <c r="B160" s="1" t="s">
        <v>441</v>
      </c>
      <c r="C160" s="1" t="s">
        <v>1214</v>
      </c>
      <c r="D160" s="1" t="s">
        <v>1621</v>
      </c>
      <c r="E160" s="45">
        <v>12908000</v>
      </c>
      <c r="F160" s="46">
        <f>'НЕ УДАЛЯТЬ!'!H1193</f>
        <v>12908</v>
      </c>
      <c r="G160" s="47">
        <v>12748280.66</v>
      </c>
      <c r="H160" s="46">
        <f>'НЕ УДАЛЯТЬ!'!K1193</f>
        <v>12748</v>
      </c>
      <c r="I160" s="44">
        <f t="shared" si="2"/>
        <v>98.76045863030679</v>
      </c>
    </row>
    <row r="161" spans="1:9" ht="60" customHeight="1">
      <c r="A161" s="40" t="s">
        <v>1635</v>
      </c>
      <c r="B161" s="1" t="s">
        <v>441</v>
      </c>
      <c r="C161" s="1" t="s">
        <v>1214</v>
      </c>
      <c r="D161" s="1" t="s">
        <v>1636</v>
      </c>
      <c r="E161" s="45">
        <v>1577000</v>
      </c>
      <c r="F161" s="46">
        <f>'НЕ УДАЛЯТЬ!'!H1194</f>
        <v>1577</v>
      </c>
      <c r="G161" s="47">
        <v>1374063.55</v>
      </c>
      <c r="H161" s="46">
        <f>'НЕ УДАЛЯТЬ!'!K1194</f>
        <v>1374</v>
      </c>
      <c r="I161" s="44">
        <f t="shared" si="2"/>
        <v>87.12745719720989</v>
      </c>
    </row>
    <row r="162" spans="1:9" ht="15.75">
      <c r="A162" s="40" t="s">
        <v>1641</v>
      </c>
      <c r="B162" s="1" t="s">
        <v>441</v>
      </c>
      <c r="C162" s="1" t="s">
        <v>1214</v>
      </c>
      <c r="D162" s="1" t="s">
        <v>1642</v>
      </c>
      <c r="E162" s="45">
        <v>65000</v>
      </c>
      <c r="F162" s="46">
        <f>'НЕ УДАЛЯТЬ!'!H1195</f>
        <v>65</v>
      </c>
      <c r="G162" s="47">
        <v>63579</v>
      </c>
      <c r="H162" s="46">
        <f>'НЕ УДАЛЯТЬ!'!K1195</f>
        <v>64</v>
      </c>
      <c r="I162" s="44">
        <f t="shared" si="2"/>
        <v>98.46153846153847</v>
      </c>
    </row>
    <row r="163" spans="1:9" ht="60" customHeight="1">
      <c r="A163" s="34" t="s">
        <v>1474</v>
      </c>
      <c r="B163" s="35" t="s">
        <v>1475</v>
      </c>
      <c r="C163" s="35" t="s">
        <v>1601</v>
      </c>
      <c r="D163" s="35" t="s">
        <v>1601</v>
      </c>
      <c r="E163" s="36" t="s">
        <v>1476</v>
      </c>
      <c r="F163" s="37">
        <f>F164+F198+F203+F250+F253</f>
        <v>1562601</v>
      </c>
      <c r="G163" s="38" t="s">
        <v>1477</v>
      </c>
      <c r="H163" s="37">
        <f>H164+H198+H203+H250+H253</f>
        <v>1498520</v>
      </c>
      <c r="I163" s="39">
        <f t="shared" si="2"/>
        <v>95.89908108339877</v>
      </c>
    </row>
    <row r="164" spans="1:9" ht="31.5">
      <c r="A164" s="40" t="s">
        <v>1043</v>
      </c>
      <c r="B164" s="1" t="s">
        <v>1044</v>
      </c>
      <c r="C164" s="1" t="s">
        <v>1601</v>
      </c>
      <c r="D164" s="1" t="s">
        <v>1601</v>
      </c>
      <c r="E164" s="41" t="s">
        <v>1478</v>
      </c>
      <c r="F164" s="42">
        <f>F165+F168+F170+F173+F176+F179+F182+F185+F187+F189+F193+F196</f>
        <v>595575</v>
      </c>
      <c r="G164" s="43" t="s">
        <v>1479</v>
      </c>
      <c r="H164" s="42">
        <f>H165+H168+H170+H173+H176+H179+H182+H185+H187+H189+H193+H196</f>
        <v>570518</v>
      </c>
      <c r="I164" s="44">
        <f t="shared" si="2"/>
        <v>95.79280527221593</v>
      </c>
    </row>
    <row r="165" spans="1:9" ht="35.25" customHeight="1">
      <c r="A165" s="40" t="s">
        <v>1053</v>
      </c>
      <c r="B165" s="1" t="s">
        <v>1044</v>
      </c>
      <c r="C165" s="1" t="s">
        <v>1054</v>
      </c>
      <c r="D165" s="1" t="s">
        <v>1601</v>
      </c>
      <c r="E165" s="41" t="s">
        <v>1055</v>
      </c>
      <c r="F165" s="42">
        <f>F166+F167</f>
        <v>8000</v>
      </c>
      <c r="G165" s="43" t="s">
        <v>1056</v>
      </c>
      <c r="H165" s="42">
        <f>H166+H167</f>
        <v>6173</v>
      </c>
      <c r="I165" s="44">
        <f t="shared" si="2"/>
        <v>77.1625</v>
      </c>
    </row>
    <row r="166" spans="1:9" ht="57.75" customHeight="1">
      <c r="A166" s="40" t="s">
        <v>1635</v>
      </c>
      <c r="B166" s="1" t="s">
        <v>1044</v>
      </c>
      <c r="C166" s="1" t="s">
        <v>1054</v>
      </c>
      <c r="D166" s="1" t="s">
        <v>1636</v>
      </c>
      <c r="E166" s="45">
        <v>7500000</v>
      </c>
      <c r="F166" s="46">
        <f>'НЕ УДАЛЯТЬ!'!H1050</f>
        <v>7500</v>
      </c>
      <c r="G166" s="47">
        <v>5896359.84</v>
      </c>
      <c r="H166" s="46">
        <f>'НЕ УДАЛЯТЬ!'!K1050</f>
        <v>5896</v>
      </c>
      <c r="I166" s="44">
        <f t="shared" si="2"/>
        <v>78.61333333333333</v>
      </c>
    </row>
    <row r="167" spans="1:9" ht="15.75">
      <c r="A167" s="40" t="s">
        <v>1641</v>
      </c>
      <c r="B167" s="1" t="s">
        <v>1044</v>
      </c>
      <c r="C167" s="1" t="s">
        <v>1054</v>
      </c>
      <c r="D167" s="1" t="s">
        <v>1642</v>
      </c>
      <c r="E167" s="45">
        <v>500000</v>
      </c>
      <c r="F167" s="46">
        <f>'НЕ УДАЛЯТЬ!'!H1051</f>
        <v>500</v>
      </c>
      <c r="G167" s="47">
        <v>276666.71</v>
      </c>
      <c r="H167" s="46">
        <f>'НЕ УДАЛЯТЬ!'!K1051</f>
        <v>277</v>
      </c>
      <c r="I167" s="44">
        <f t="shared" si="2"/>
        <v>55.400000000000006</v>
      </c>
    </row>
    <row r="168" spans="1:9" ht="42" customHeight="1">
      <c r="A168" s="40" t="s">
        <v>1057</v>
      </c>
      <c r="B168" s="1" t="s">
        <v>1044</v>
      </c>
      <c r="C168" s="1" t="s">
        <v>1058</v>
      </c>
      <c r="D168" s="1" t="s">
        <v>1601</v>
      </c>
      <c r="E168" s="41" t="s">
        <v>1059</v>
      </c>
      <c r="F168" s="42">
        <f>F169</f>
        <v>14866</v>
      </c>
      <c r="G168" s="43" t="s">
        <v>1060</v>
      </c>
      <c r="H168" s="42">
        <f>H169</f>
        <v>14731</v>
      </c>
      <c r="I168" s="44">
        <f t="shared" si="2"/>
        <v>99.09188752858873</v>
      </c>
    </row>
    <row r="169" spans="1:9" ht="15.75">
      <c r="A169" s="40" t="s">
        <v>1641</v>
      </c>
      <c r="B169" s="1" t="s">
        <v>1044</v>
      </c>
      <c r="C169" s="1" t="s">
        <v>1058</v>
      </c>
      <c r="D169" s="1" t="s">
        <v>1642</v>
      </c>
      <c r="E169" s="45">
        <v>14866000</v>
      </c>
      <c r="F169" s="46">
        <f>'НЕ УДАЛЯТЬ!'!H1053</f>
        <v>14866</v>
      </c>
      <c r="G169" s="47">
        <v>14730860</v>
      </c>
      <c r="H169" s="46">
        <f>'НЕ УДАЛЯТЬ!'!K1053</f>
        <v>14731</v>
      </c>
      <c r="I169" s="44">
        <f t="shared" si="2"/>
        <v>99.09188752858873</v>
      </c>
    </row>
    <row r="170" spans="1:9" ht="31.5">
      <c r="A170" s="40" t="s">
        <v>1061</v>
      </c>
      <c r="B170" s="1" t="s">
        <v>1044</v>
      </c>
      <c r="C170" s="1" t="s">
        <v>1062</v>
      </c>
      <c r="D170" s="1" t="s">
        <v>1601</v>
      </c>
      <c r="E170" s="41" t="s">
        <v>1063</v>
      </c>
      <c r="F170" s="42">
        <f>F171+F172</f>
        <v>21421</v>
      </c>
      <c r="G170" s="43" t="s">
        <v>1064</v>
      </c>
      <c r="H170" s="42">
        <f>H171+H172</f>
        <v>21343</v>
      </c>
      <c r="I170" s="44">
        <f t="shared" si="2"/>
        <v>99.63587134120722</v>
      </c>
    </row>
    <row r="171" spans="1:9" ht="54.75" customHeight="1">
      <c r="A171" s="40" t="s">
        <v>1635</v>
      </c>
      <c r="B171" s="1" t="s">
        <v>1044</v>
      </c>
      <c r="C171" s="1" t="s">
        <v>1062</v>
      </c>
      <c r="D171" s="1" t="s">
        <v>1636</v>
      </c>
      <c r="E171" s="45">
        <v>21406300</v>
      </c>
      <c r="F171" s="46">
        <f>'НЕ УДАЛЯТЬ!'!H1055</f>
        <v>21406</v>
      </c>
      <c r="G171" s="47">
        <v>21328712.94</v>
      </c>
      <c r="H171" s="46">
        <f>'НЕ УДАЛЯТЬ!'!K1055</f>
        <v>21329</v>
      </c>
      <c r="I171" s="44">
        <f t="shared" si="2"/>
        <v>99.64028776978418</v>
      </c>
    </row>
    <row r="172" spans="1:9" ht="15.75">
      <c r="A172" s="40" t="s">
        <v>1641</v>
      </c>
      <c r="B172" s="1" t="s">
        <v>1044</v>
      </c>
      <c r="C172" s="1" t="s">
        <v>1062</v>
      </c>
      <c r="D172" s="1" t="s">
        <v>1642</v>
      </c>
      <c r="E172" s="45">
        <v>15000</v>
      </c>
      <c r="F172" s="46">
        <f>'НЕ УДАЛЯТЬ!'!H1056</f>
        <v>15</v>
      </c>
      <c r="G172" s="47">
        <v>14523.24</v>
      </c>
      <c r="H172" s="46">
        <f>'НЕ УДАЛЯТЬ!'!K1056</f>
        <v>14</v>
      </c>
      <c r="I172" s="44">
        <f t="shared" si="2"/>
        <v>93.33333333333333</v>
      </c>
    </row>
    <row r="173" spans="1:9" ht="31.5">
      <c r="A173" s="40" t="s">
        <v>1069</v>
      </c>
      <c r="B173" s="1" t="s">
        <v>1044</v>
      </c>
      <c r="C173" s="1" t="s">
        <v>1070</v>
      </c>
      <c r="D173" s="1" t="s">
        <v>1601</v>
      </c>
      <c r="E173" s="41" t="s">
        <v>1067</v>
      </c>
      <c r="F173" s="42">
        <f>F174+F175</f>
        <v>16340</v>
      </c>
      <c r="G173" s="43" t="s">
        <v>1068</v>
      </c>
      <c r="H173" s="42">
        <f>H174+H175</f>
        <v>16192</v>
      </c>
      <c r="I173" s="44">
        <f t="shared" si="2"/>
        <v>99.09424724602202</v>
      </c>
    </row>
    <row r="174" spans="1:9" ht="54" customHeight="1">
      <c r="A174" s="40" t="s">
        <v>1635</v>
      </c>
      <c r="B174" s="1" t="s">
        <v>1044</v>
      </c>
      <c r="C174" s="1" t="s">
        <v>1070</v>
      </c>
      <c r="D174" s="1" t="s">
        <v>1636</v>
      </c>
      <c r="E174" s="45">
        <v>16302300</v>
      </c>
      <c r="F174" s="46">
        <f>'НЕ УДАЛЯТЬ!'!H1059</f>
        <v>16303</v>
      </c>
      <c r="G174" s="47">
        <v>16155048.66</v>
      </c>
      <c r="H174" s="46">
        <f>'НЕ УДАЛЯТЬ!'!K1059</f>
        <v>16155</v>
      </c>
      <c r="I174" s="44">
        <f t="shared" si="2"/>
        <v>99.09219162117402</v>
      </c>
    </row>
    <row r="175" spans="1:9" ht="15.75">
      <c r="A175" s="40" t="s">
        <v>1641</v>
      </c>
      <c r="B175" s="1" t="s">
        <v>1044</v>
      </c>
      <c r="C175" s="1" t="s">
        <v>1070</v>
      </c>
      <c r="D175" s="1" t="s">
        <v>1642</v>
      </c>
      <c r="E175" s="45">
        <v>37000</v>
      </c>
      <c r="F175" s="46">
        <f>'НЕ УДАЛЯТЬ!'!H1060</f>
        <v>37</v>
      </c>
      <c r="G175" s="47">
        <v>37000</v>
      </c>
      <c r="H175" s="46">
        <f>'НЕ УДАЛЯТЬ!'!K1060</f>
        <v>37</v>
      </c>
      <c r="I175" s="44">
        <f t="shared" si="2"/>
        <v>100</v>
      </c>
    </row>
    <row r="176" spans="1:9" ht="123" customHeight="1">
      <c r="A176" s="40" t="s">
        <v>1350</v>
      </c>
      <c r="B176" s="1" t="s">
        <v>1044</v>
      </c>
      <c r="C176" s="1" t="s">
        <v>1351</v>
      </c>
      <c r="D176" s="1" t="s">
        <v>1601</v>
      </c>
      <c r="E176" s="41" t="s">
        <v>1352</v>
      </c>
      <c r="F176" s="42">
        <f>F177+F178</f>
        <v>30862</v>
      </c>
      <c r="G176" s="43" t="s">
        <v>1353</v>
      </c>
      <c r="H176" s="42">
        <f>H177+H178</f>
        <v>19755</v>
      </c>
      <c r="I176" s="44">
        <f t="shared" si="2"/>
        <v>64.01075756593869</v>
      </c>
    </row>
    <row r="177" spans="1:9" ht="58.5" customHeight="1">
      <c r="A177" s="40" t="s">
        <v>1117</v>
      </c>
      <c r="B177" s="1" t="s">
        <v>1044</v>
      </c>
      <c r="C177" s="1" t="s">
        <v>1351</v>
      </c>
      <c r="D177" s="1" t="s">
        <v>1118</v>
      </c>
      <c r="E177" s="45">
        <v>1350000</v>
      </c>
      <c r="F177" s="46">
        <f>'НЕ УДАЛЯТЬ!'!H1298</f>
        <v>1350</v>
      </c>
      <c r="G177" s="47">
        <v>1348393.54</v>
      </c>
      <c r="H177" s="46">
        <f>'НЕ УДАЛЯТЬ!'!K1298</f>
        <v>1349</v>
      </c>
      <c r="I177" s="44">
        <f t="shared" si="2"/>
        <v>99.92592592592592</v>
      </c>
    </row>
    <row r="178" spans="1:9" ht="15.75">
      <c r="A178" s="40" t="s">
        <v>1641</v>
      </c>
      <c r="B178" s="1" t="s">
        <v>1044</v>
      </c>
      <c r="C178" s="1" t="s">
        <v>1351</v>
      </c>
      <c r="D178" s="1" t="s">
        <v>1642</v>
      </c>
      <c r="E178" s="45">
        <v>29511499.16</v>
      </c>
      <c r="F178" s="46">
        <f>'НЕ УДАЛЯТЬ!'!H1299</f>
        <v>29512</v>
      </c>
      <c r="G178" s="47">
        <v>18406285.54</v>
      </c>
      <c r="H178" s="46">
        <f>'НЕ УДАЛЯТЬ!'!K1299</f>
        <v>18406</v>
      </c>
      <c r="I178" s="44">
        <f t="shared" si="2"/>
        <v>62.36785036595284</v>
      </c>
    </row>
    <row r="179" spans="1:9" ht="73.5" customHeight="1">
      <c r="A179" s="40" t="s">
        <v>1354</v>
      </c>
      <c r="B179" s="1" t="s">
        <v>1044</v>
      </c>
      <c r="C179" s="1" t="s">
        <v>1355</v>
      </c>
      <c r="D179" s="1" t="s">
        <v>1601</v>
      </c>
      <c r="E179" s="41" t="s">
        <v>1356</v>
      </c>
      <c r="F179" s="42">
        <f>F180+F181</f>
        <v>2348</v>
      </c>
      <c r="G179" s="43" t="s">
        <v>1357</v>
      </c>
      <c r="H179" s="42">
        <f>H180+H181</f>
        <v>1948</v>
      </c>
      <c r="I179" s="44">
        <f t="shared" si="2"/>
        <v>82.96422487223168</v>
      </c>
    </row>
    <row r="180" spans="1:9" ht="66" customHeight="1">
      <c r="A180" s="40" t="s">
        <v>1117</v>
      </c>
      <c r="B180" s="1" t="s">
        <v>1044</v>
      </c>
      <c r="C180" s="1" t="s">
        <v>1355</v>
      </c>
      <c r="D180" s="1" t="s">
        <v>1118</v>
      </c>
      <c r="E180" s="45">
        <v>400326.62</v>
      </c>
      <c r="F180" s="46">
        <f>'НЕ УДАЛЯТЬ!'!H1301</f>
        <v>400</v>
      </c>
      <c r="G180" s="47">
        <v>94.46</v>
      </c>
      <c r="H180" s="46">
        <f>'НЕ УДАЛЯТЬ!'!K1301</f>
        <v>0</v>
      </c>
      <c r="I180" s="44">
        <f t="shared" si="2"/>
        <v>0</v>
      </c>
    </row>
    <row r="181" spans="1:9" ht="15.75">
      <c r="A181" s="40" t="s">
        <v>1641</v>
      </c>
      <c r="B181" s="1" t="s">
        <v>1044</v>
      </c>
      <c r="C181" s="1" t="s">
        <v>1355</v>
      </c>
      <c r="D181" s="1" t="s">
        <v>1642</v>
      </c>
      <c r="E181" s="45">
        <v>1948071.36</v>
      </c>
      <c r="F181" s="46">
        <f>'НЕ УДАЛЯТЬ!'!H1302</f>
        <v>1948</v>
      </c>
      <c r="G181" s="47">
        <v>1947745.98</v>
      </c>
      <c r="H181" s="46">
        <f>'НЕ УДАЛЯТЬ!'!K1302</f>
        <v>1948</v>
      </c>
      <c r="I181" s="44">
        <f t="shared" si="2"/>
        <v>100</v>
      </c>
    </row>
    <row r="182" spans="1:9" ht="47.25">
      <c r="A182" s="40" t="s">
        <v>1358</v>
      </c>
      <c r="B182" s="1" t="s">
        <v>1044</v>
      </c>
      <c r="C182" s="1" t="s">
        <v>1359</v>
      </c>
      <c r="D182" s="1" t="s">
        <v>1601</v>
      </c>
      <c r="E182" s="41" t="s">
        <v>1360</v>
      </c>
      <c r="F182" s="42">
        <f>F183+F184</f>
        <v>14678</v>
      </c>
      <c r="G182" s="43" t="s">
        <v>1360</v>
      </c>
      <c r="H182" s="42">
        <f>H183+H184</f>
        <v>14678</v>
      </c>
      <c r="I182" s="44">
        <f t="shared" si="2"/>
        <v>100</v>
      </c>
    </row>
    <row r="183" spans="1:9" ht="57.75" customHeight="1">
      <c r="A183" s="40" t="s">
        <v>1117</v>
      </c>
      <c r="B183" s="1" t="s">
        <v>1044</v>
      </c>
      <c r="C183" s="1" t="s">
        <v>1359</v>
      </c>
      <c r="D183" s="1" t="s">
        <v>1118</v>
      </c>
      <c r="E183" s="45">
        <v>12267125.88</v>
      </c>
      <c r="F183" s="46">
        <f>'НЕ УДАЛЯТЬ!'!H1304</f>
        <v>12267</v>
      </c>
      <c r="G183" s="47">
        <v>12267125.88</v>
      </c>
      <c r="H183" s="46">
        <f>'НЕ УДАЛЯТЬ!'!K1304</f>
        <v>12267</v>
      </c>
      <c r="I183" s="44">
        <f t="shared" si="2"/>
        <v>100</v>
      </c>
    </row>
    <row r="184" spans="1:9" ht="15.75">
      <c r="A184" s="40" t="s">
        <v>1641</v>
      </c>
      <c r="B184" s="1" t="s">
        <v>1044</v>
      </c>
      <c r="C184" s="1" t="s">
        <v>1359</v>
      </c>
      <c r="D184" s="1" t="s">
        <v>1642</v>
      </c>
      <c r="E184" s="45">
        <v>2411070</v>
      </c>
      <c r="F184" s="46">
        <f>'НЕ УДАЛЯТЬ!'!H1305</f>
        <v>2411</v>
      </c>
      <c r="G184" s="47">
        <v>2411070</v>
      </c>
      <c r="H184" s="46">
        <f>'НЕ УДАЛЯТЬ!'!K1305</f>
        <v>2411</v>
      </c>
      <c r="I184" s="44">
        <f t="shared" si="2"/>
        <v>100</v>
      </c>
    </row>
    <row r="185" spans="1:9" ht="105.75" customHeight="1">
      <c r="A185" s="40" t="s">
        <v>1361</v>
      </c>
      <c r="B185" s="1" t="s">
        <v>1044</v>
      </c>
      <c r="C185" s="1" t="s">
        <v>1362</v>
      </c>
      <c r="D185" s="1" t="s">
        <v>1601</v>
      </c>
      <c r="E185" s="41" t="s">
        <v>1363</v>
      </c>
      <c r="F185" s="42">
        <f>F186</f>
        <v>351041</v>
      </c>
      <c r="G185" s="43" t="s">
        <v>1364</v>
      </c>
      <c r="H185" s="42">
        <f>H186</f>
        <v>341758</v>
      </c>
      <c r="I185" s="44">
        <f t="shared" si="2"/>
        <v>97.35557954768817</v>
      </c>
    </row>
    <row r="186" spans="1:9" ht="57.75" customHeight="1">
      <c r="A186" s="40" t="s">
        <v>1117</v>
      </c>
      <c r="B186" s="1" t="s">
        <v>1044</v>
      </c>
      <c r="C186" s="1" t="s">
        <v>1362</v>
      </c>
      <c r="D186" s="1" t="s">
        <v>1118</v>
      </c>
      <c r="E186" s="45">
        <v>351040623.51</v>
      </c>
      <c r="F186" s="46">
        <f>'НЕ УДАЛЯТЬ!'!H1307</f>
        <v>351041</v>
      </c>
      <c r="G186" s="47">
        <v>341757903.57</v>
      </c>
      <c r="H186" s="46">
        <f>'НЕ УДАЛЯТЬ!'!K1307</f>
        <v>341758</v>
      </c>
      <c r="I186" s="44">
        <f t="shared" si="2"/>
        <v>97.35557954768817</v>
      </c>
    </row>
    <row r="187" spans="1:9" ht="40.5" customHeight="1">
      <c r="A187" s="40" t="s">
        <v>1369</v>
      </c>
      <c r="B187" s="1" t="s">
        <v>1044</v>
      </c>
      <c r="C187" s="1" t="s">
        <v>1370</v>
      </c>
      <c r="D187" s="1" t="s">
        <v>1601</v>
      </c>
      <c r="E187" s="41" t="s">
        <v>1367</v>
      </c>
      <c r="F187" s="42">
        <f>F188</f>
        <v>11725</v>
      </c>
      <c r="G187" s="43" t="s">
        <v>1368</v>
      </c>
      <c r="H187" s="42">
        <f>H188</f>
        <v>11150</v>
      </c>
      <c r="I187" s="44">
        <f t="shared" si="2"/>
        <v>95.0959488272921</v>
      </c>
    </row>
    <row r="188" spans="1:9" ht="60" customHeight="1">
      <c r="A188" s="40" t="s">
        <v>1635</v>
      </c>
      <c r="B188" s="1" t="s">
        <v>1044</v>
      </c>
      <c r="C188" s="1" t="s">
        <v>1370</v>
      </c>
      <c r="D188" s="1" t="s">
        <v>1636</v>
      </c>
      <c r="E188" s="45">
        <v>11725400</v>
      </c>
      <c r="F188" s="46">
        <f>'НЕ УДАЛЯТЬ!'!H1310</f>
        <v>11725</v>
      </c>
      <c r="G188" s="47">
        <v>11150388.02</v>
      </c>
      <c r="H188" s="46">
        <f>'НЕ УДАЛЯТЬ!'!K1310</f>
        <v>11150</v>
      </c>
      <c r="I188" s="44">
        <f t="shared" si="2"/>
        <v>95.0959488272921</v>
      </c>
    </row>
    <row r="189" spans="1:9" ht="54" customHeight="1">
      <c r="A189" s="40" t="s">
        <v>4</v>
      </c>
      <c r="B189" s="1" t="s">
        <v>1044</v>
      </c>
      <c r="C189" s="1" t="s">
        <v>1077</v>
      </c>
      <c r="D189" s="1" t="s">
        <v>1601</v>
      </c>
      <c r="E189" s="41" t="s">
        <v>1075</v>
      </c>
      <c r="F189" s="42">
        <f>F190+F191+F192</f>
        <v>38978</v>
      </c>
      <c r="G189" s="43" t="s">
        <v>1076</v>
      </c>
      <c r="H189" s="42">
        <f>H190+H191+H192</f>
        <v>37631</v>
      </c>
      <c r="I189" s="44">
        <f t="shared" si="2"/>
        <v>96.54420442300786</v>
      </c>
    </row>
    <row r="190" spans="1:9" ht="140.25" customHeight="1">
      <c r="A190" s="40" t="s">
        <v>1620</v>
      </c>
      <c r="B190" s="1" t="s">
        <v>1044</v>
      </c>
      <c r="C190" s="1" t="s">
        <v>1077</v>
      </c>
      <c r="D190" s="1" t="s">
        <v>1621</v>
      </c>
      <c r="E190" s="45">
        <v>33873000</v>
      </c>
      <c r="F190" s="46">
        <f>'НЕ УДАЛЯТЬ!'!H1064</f>
        <v>33873</v>
      </c>
      <c r="G190" s="47">
        <v>32886366.42</v>
      </c>
      <c r="H190" s="46">
        <f>'НЕ УДАЛЯТЬ!'!K1064</f>
        <v>32886</v>
      </c>
      <c r="I190" s="44">
        <f t="shared" si="2"/>
        <v>97.08617482951023</v>
      </c>
    </row>
    <row r="191" spans="1:9" ht="66" customHeight="1">
      <c r="A191" s="40" t="s">
        <v>1635</v>
      </c>
      <c r="B191" s="1" t="s">
        <v>1044</v>
      </c>
      <c r="C191" s="1" t="s">
        <v>1077</v>
      </c>
      <c r="D191" s="1" t="s">
        <v>1636</v>
      </c>
      <c r="E191" s="45">
        <v>3749000</v>
      </c>
      <c r="F191" s="46">
        <f>'НЕ УДАЛЯТЬ!'!H1065</f>
        <v>3749</v>
      </c>
      <c r="G191" s="47">
        <v>3502020.56</v>
      </c>
      <c r="H191" s="46">
        <f>'НЕ УДАЛЯТЬ!'!K1065</f>
        <v>3502</v>
      </c>
      <c r="I191" s="44">
        <f t="shared" si="2"/>
        <v>93.41157642037878</v>
      </c>
    </row>
    <row r="192" spans="1:9" ht="15.75">
      <c r="A192" s="40" t="s">
        <v>1641</v>
      </c>
      <c r="B192" s="1" t="s">
        <v>1044</v>
      </c>
      <c r="C192" s="1" t="s">
        <v>1077</v>
      </c>
      <c r="D192" s="1" t="s">
        <v>1642</v>
      </c>
      <c r="E192" s="45">
        <v>1356000</v>
      </c>
      <c r="F192" s="46">
        <f>'НЕ УДАЛЯТЬ!'!H1066</f>
        <v>1356</v>
      </c>
      <c r="G192" s="47">
        <v>1242575.05</v>
      </c>
      <c r="H192" s="46">
        <f>'НЕ УДАЛЯТЬ!'!K1066</f>
        <v>1243</v>
      </c>
      <c r="I192" s="44">
        <f t="shared" si="2"/>
        <v>91.66666666666666</v>
      </c>
    </row>
    <row r="193" spans="1:9" ht="31.5">
      <c r="A193" s="40" t="s">
        <v>1082</v>
      </c>
      <c r="B193" s="1" t="s">
        <v>1044</v>
      </c>
      <c r="C193" s="1" t="s">
        <v>1083</v>
      </c>
      <c r="D193" s="1" t="s">
        <v>1601</v>
      </c>
      <c r="E193" s="41" t="s">
        <v>1080</v>
      </c>
      <c r="F193" s="42">
        <f>F194+F195</f>
        <v>76391</v>
      </c>
      <c r="G193" s="43" t="s">
        <v>1081</v>
      </c>
      <c r="H193" s="42">
        <f>H194+H195</f>
        <v>76234</v>
      </c>
      <c r="I193" s="44">
        <f t="shared" si="2"/>
        <v>99.79447840714221</v>
      </c>
    </row>
    <row r="194" spans="1:9" ht="54" customHeight="1">
      <c r="A194" s="40" t="s">
        <v>1635</v>
      </c>
      <c r="B194" s="1" t="s">
        <v>1044</v>
      </c>
      <c r="C194" s="1" t="s">
        <v>1083</v>
      </c>
      <c r="D194" s="1" t="s">
        <v>1636</v>
      </c>
      <c r="E194" s="45">
        <v>76146000</v>
      </c>
      <c r="F194" s="46">
        <f>'НЕ УДАЛЯТЬ!'!H1069</f>
        <v>76146</v>
      </c>
      <c r="G194" s="47">
        <v>76051424.98</v>
      </c>
      <c r="H194" s="46">
        <f>'НЕ УДАЛЯТЬ!'!K1069</f>
        <v>76051</v>
      </c>
      <c r="I194" s="44">
        <f t="shared" si="2"/>
        <v>99.87523967115803</v>
      </c>
    </row>
    <row r="195" spans="1:9" ht="15.75">
      <c r="A195" s="40" t="s">
        <v>1641</v>
      </c>
      <c r="B195" s="1" t="s">
        <v>1044</v>
      </c>
      <c r="C195" s="1" t="s">
        <v>1083</v>
      </c>
      <c r="D195" s="1" t="s">
        <v>1642</v>
      </c>
      <c r="E195" s="45">
        <v>245000</v>
      </c>
      <c r="F195" s="46">
        <f>'НЕ УДАЛЯТЬ!'!H1070</f>
        <v>245</v>
      </c>
      <c r="G195" s="47">
        <v>183080.82</v>
      </c>
      <c r="H195" s="46">
        <f>'НЕ УДАЛЯТЬ!'!K1070</f>
        <v>183</v>
      </c>
      <c r="I195" s="44">
        <f t="shared" si="2"/>
        <v>74.6938775510204</v>
      </c>
    </row>
    <row r="196" spans="1:9" ht="127.5" customHeight="1">
      <c r="A196" s="40" t="s">
        <v>1087</v>
      </c>
      <c r="B196" s="1" t="s">
        <v>1044</v>
      </c>
      <c r="C196" s="1" t="s">
        <v>1088</v>
      </c>
      <c r="D196" s="1" t="s">
        <v>1601</v>
      </c>
      <c r="E196" s="41" t="s">
        <v>1086</v>
      </c>
      <c r="F196" s="42">
        <f>F197</f>
        <v>8925</v>
      </c>
      <c r="G196" s="43" t="s">
        <v>1086</v>
      </c>
      <c r="H196" s="42">
        <f>H197</f>
        <v>8925</v>
      </c>
      <c r="I196" s="44">
        <f t="shared" si="2"/>
        <v>100</v>
      </c>
    </row>
    <row r="197" spans="1:9" ht="15.75">
      <c r="A197" s="40" t="s">
        <v>1641</v>
      </c>
      <c r="B197" s="1" t="s">
        <v>1044</v>
      </c>
      <c r="C197" s="1" t="s">
        <v>1088</v>
      </c>
      <c r="D197" s="1" t="s">
        <v>1642</v>
      </c>
      <c r="E197" s="45">
        <v>8925375.38</v>
      </c>
      <c r="F197" s="46">
        <f>'НЕ УДАЛЯТЬ!'!H1073</f>
        <v>8925</v>
      </c>
      <c r="G197" s="47">
        <v>8925375.38</v>
      </c>
      <c r="H197" s="46">
        <f>'НЕ УДАЛЯТЬ!'!K1073</f>
        <v>8925</v>
      </c>
      <c r="I197" s="44">
        <f t="shared" si="2"/>
        <v>100</v>
      </c>
    </row>
    <row r="198" spans="1:9" ht="15.75">
      <c r="A198" s="40" t="s">
        <v>449</v>
      </c>
      <c r="B198" s="1" t="s">
        <v>450</v>
      </c>
      <c r="C198" s="1" t="s">
        <v>1601</v>
      </c>
      <c r="D198" s="1" t="s">
        <v>1601</v>
      </c>
      <c r="E198" s="41" t="s">
        <v>1480</v>
      </c>
      <c r="F198" s="42">
        <f>F199+F201</f>
        <v>73795</v>
      </c>
      <c r="G198" s="43" t="s">
        <v>1481</v>
      </c>
      <c r="H198" s="42">
        <f>H199+H201</f>
        <v>62985</v>
      </c>
      <c r="I198" s="44">
        <f t="shared" si="2"/>
        <v>85.35131106443527</v>
      </c>
    </row>
    <row r="199" spans="1:9" ht="70.5" customHeight="1">
      <c r="A199" s="40" t="s">
        <v>1172</v>
      </c>
      <c r="B199" s="1" t="s">
        <v>450</v>
      </c>
      <c r="C199" s="1" t="s">
        <v>1173</v>
      </c>
      <c r="D199" s="1" t="s">
        <v>1601</v>
      </c>
      <c r="E199" s="41" t="s">
        <v>1170</v>
      </c>
      <c r="F199" s="42">
        <f>F200</f>
        <v>58824</v>
      </c>
      <c r="G199" s="43" t="s">
        <v>1171</v>
      </c>
      <c r="H199" s="42">
        <f>H200</f>
        <v>48028</v>
      </c>
      <c r="I199" s="44">
        <f t="shared" si="2"/>
        <v>81.6469468244254</v>
      </c>
    </row>
    <row r="200" spans="1:9" ht="54" customHeight="1">
      <c r="A200" s="40" t="s">
        <v>1635</v>
      </c>
      <c r="B200" s="1" t="s">
        <v>450</v>
      </c>
      <c r="C200" s="1" t="s">
        <v>1173</v>
      </c>
      <c r="D200" s="1" t="s">
        <v>1636</v>
      </c>
      <c r="E200" s="45">
        <v>58824000</v>
      </c>
      <c r="F200" s="46">
        <f>'НЕ УДАЛЯТЬ!'!H1156</f>
        <v>58824</v>
      </c>
      <c r="G200" s="47">
        <v>48028224.33</v>
      </c>
      <c r="H200" s="46">
        <f>'НЕ УДАЛЯТЬ!'!K1156</f>
        <v>48028</v>
      </c>
      <c r="I200" s="44">
        <f t="shared" si="2"/>
        <v>81.6469468244254</v>
      </c>
    </row>
    <row r="201" spans="1:9" ht="63">
      <c r="A201" s="40" t="s">
        <v>455</v>
      </c>
      <c r="B201" s="1" t="s">
        <v>450</v>
      </c>
      <c r="C201" s="1" t="s">
        <v>456</v>
      </c>
      <c r="D201" s="1" t="s">
        <v>1601</v>
      </c>
      <c r="E201" s="41" t="s">
        <v>1482</v>
      </c>
      <c r="F201" s="42">
        <f>F202</f>
        <v>14971</v>
      </c>
      <c r="G201" s="43" t="s">
        <v>1483</v>
      </c>
      <c r="H201" s="42">
        <f>H202</f>
        <v>14957</v>
      </c>
      <c r="I201" s="44">
        <f aca="true" t="shared" si="3" ref="I201:I264">H201/F201*100</f>
        <v>99.9064858726872</v>
      </c>
    </row>
    <row r="202" spans="1:9" ht="15.75">
      <c r="A202" s="40" t="s">
        <v>1641</v>
      </c>
      <c r="B202" s="1" t="s">
        <v>450</v>
      </c>
      <c r="C202" s="1" t="s">
        <v>456</v>
      </c>
      <c r="D202" s="1" t="s">
        <v>1642</v>
      </c>
      <c r="E202" s="45">
        <v>14970900</v>
      </c>
      <c r="F202" s="46">
        <f>'НЕ УДАЛЯТЬ!'!H381+'НЕ УДАЛЯТЬ!'!H487+'НЕ УДАЛЯТЬ!'!H585+'НЕ УДАЛЯТЬ!'!H690+'НЕ УДАЛЯТЬ!'!H800+'НЕ УДАЛЯТЬ!'!H902</f>
        <v>14971</v>
      </c>
      <c r="G202" s="47">
        <v>14957613</v>
      </c>
      <c r="H202" s="46">
        <f>'НЕ УДАЛЯТЬ!'!K381+'НЕ УДАЛЯТЬ!'!K487+'НЕ УДАЛЯТЬ!'!K585+'НЕ УДАЛЯТЬ!'!K690+'НЕ УДАЛЯТЬ!'!K800+'НЕ УДАЛЯТЬ!'!K902</f>
        <v>14957</v>
      </c>
      <c r="I202" s="44">
        <f t="shared" si="3"/>
        <v>99.9064858726872</v>
      </c>
    </row>
    <row r="203" spans="1:9" ht="31.5">
      <c r="A203" s="40" t="s">
        <v>77</v>
      </c>
      <c r="B203" s="1" t="s">
        <v>78</v>
      </c>
      <c r="C203" s="1" t="s">
        <v>1601</v>
      </c>
      <c r="D203" s="1" t="s">
        <v>1601</v>
      </c>
      <c r="E203" s="41" t="s">
        <v>1484</v>
      </c>
      <c r="F203" s="42">
        <f>F204+F206+F210+F212+F214+F216+F218+F220+F222+F224+F226+F230+F232+F234+F236+F238+F240+F242+F244+F246+F248</f>
        <v>668454</v>
      </c>
      <c r="G203" s="43" t="s">
        <v>1485</v>
      </c>
      <c r="H203" s="42">
        <f>H204+H206+H210+H212+H214+H216+H218+H220+H222+H224+H226+H230+H232+H234+H236+H238+H240+H242+H244+H246+H248</f>
        <v>653006</v>
      </c>
      <c r="I203" s="44">
        <f t="shared" si="3"/>
        <v>97.68899580225415</v>
      </c>
    </row>
    <row r="204" spans="1:9" ht="31.5">
      <c r="A204" s="40" t="s">
        <v>1656</v>
      </c>
      <c r="B204" s="1" t="s">
        <v>78</v>
      </c>
      <c r="C204" s="1" t="s">
        <v>1180</v>
      </c>
      <c r="D204" s="1" t="s">
        <v>1601</v>
      </c>
      <c r="E204" s="41" t="s">
        <v>1178</v>
      </c>
      <c r="F204" s="42">
        <f>F205</f>
        <v>4105</v>
      </c>
      <c r="G204" s="43" t="s">
        <v>1179</v>
      </c>
      <c r="H204" s="42">
        <f>H205</f>
        <v>2551</v>
      </c>
      <c r="I204" s="44">
        <f t="shared" si="3"/>
        <v>62.14372716199756</v>
      </c>
    </row>
    <row r="205" spans="1:9" ht="61.5" customHeight="1">
      <c r="A205" s="40" t="s">
        <v>1635</v>
      </c>
      <c r="B205" s="1" t="s">
        <v>78</v>
      </c>
      <c r="C205" s="1" t="s">
        <v>1180</v>
      </c>
      <c r="D205" s="1" t="s">
        <v>1636</v>
      </c>
      <c r="E205" s="45">
        <v>4105000</v>
      </c>
      <c r="F205" s="46">
        <f>'НЕ УДАЛЯТЬ!'!H1161</f>
        <v>4105</v>
      </c>
      <c r="G205" s="47">
        <v>2550427.66</v>
      </c>
      <c r="H205" s="46">
        <f>'НЕ УДАЛЯТЬ!'!K1161</f>
        <v>2551</v>
      </c>
      <c r="I205" s="44">
        <f t="shared" si="3"/>
        <v>62.14372716199756</v>
      </c>
    </row>
    <row r="206" spans="1:9" ht="58.5" customHeight="1">
      <c r="A206" s="40" t="s">
        <v>4</v>
      </c>
      <c r="B206" s="1" t="s">
        <v>78</v>
      </c>
      <c r="C206" s="1" t="s">
        <v>1185</v>
      </c>
      <c r="D206" s="1" t="s">
        <v>1601</v>
      </c>
      <c r="E206" s="41" t="s">
        <v>1183</v>
      </c>
      <c r="F206" s="42">
        <f>F207+F208+F209</f>
        <v>22141</v>
      </c>
      <c r="G206" s="43" t="s">
        <v>1184</v>
      </c>
      <c r="H206" s="42">
        <f>H207+H208+H209</f>
        <v>21405</v>
      </c>
      <c r="I206" s="44">
        <f t="shared" si="3"/>
        <v>96.67585023260015</v>
      </c>
    </row>
    <row r="207" spans="1:9" ht="141.75" customHeight="1">
      <c r="A207" s="40" t="s">
        <v>1620</v>
      </c>
      <c r="B207" s="1" t="s">
        <v>78</v>
      </c>
      <c r="C207" s="1" t="s">
        <v>1185</v>
      </c>
      <c r="D207" s="1" t="s">
        <v>1621</v>
      </c>
      <c r="E207" s="45">
        <v>14186000</v>
      </c>
      <c r="F207" s="46">
        <f>'НЕ УДАЛЯТЬ!'!H1164</f>
        <v>14186</v>
      </c>
      <c r="G207" s="47">
        <v>14048360.92</v>
      </c>
      <c r="H207" s="46">
        <f>'НЕ УДАЛЯТЬ!'!K1164</f>
        <v>14048</v>
      </c>
      <c r="I207" s="44">
        <f t="shared" si="3"/>
        <v>99.02720992527844</v>
      </c>
    </row>
    <row r="208" spans="1:9" ht="56.25" customHeight="1">
      <c r="A208" s="40" t="s">
        <v>1635</v>
      </c>
      <c r="B208" s="1" t="s">
        <v>78</v>
      </c>
      <c r="C208" s="1" t="s">
        <v>1185</v>
      </c>
      <c r="D208" s="1" t="s">
        <v>1636</v>
      </c>
      <c r="E208" s="45">
        <v>2556500</v>
      </c>
      <c r="F208" s="46">
        <f>'НЕ УДАЛЯТЬ!'!H1165</f>
        <v>2557</v>
      </c>
      <c r="G208" s="47">
        <v>2103454.1</v>
      </c>
      <c r="H208" s="46">
        <f>'НЕ УДАЛЯТЬ!'!K1165</f>
        <v>2103</v>
      </c>
      <c r="I208" s="44">
        <f t="shared" si="3"/>
        <v>82.24481814626515</v>
      </c>
    </row>
    <row r="209" spans="1:9" ht="15.75">
      <c r="A209" s="40" t="s">
        <v>1641</v>
      </c>
      <c r="B209" s="1" t="s">
        <v>78</v>
      </c>
      <c r="C209" s="1" t="s">
        <v>1185</v>
      </c>
      <c r="D209" s="1" t="s">
        <v>1642</v>
      </c>
      <c r="E209" s="45">
        <v>5397600</v>
      </c>
      <c r="F209" s="46">
        <f>'НЕ УДАЛЯТЬ!'!H1166</f>
        <v>5398</v>
      </c>
      <c r="G209" s="47">
        <v>5254040.96</v>
      </c>
      <c r="H209" s="46">
        <f>'НЕ УДАЛЯТЬ!'!K1166</f>
        <v>5254</v>
      </c>
      <c r="I209" s="44">
        <f t="shared" si="3"/>
        <v>97.33234531307892</v>
      </c>
    </row>
    <row r="210" spans="1:9" ht="31.5" hidden="1">
      <c r="A210" s="40" t="s">
        <v>1221</v>
      </c>
      <c r="B210" s="1" t="s">
        <v>78</v>
      </c>
      <c r="C210" s="1" t="s">
        <v>1222</v>
      </c>
      <c r="D210" s="1" t="s">
        <v>1601</v>
      </c>
      <c r="E210" s="41" t="s">
        <v>1217</v>
      </c>
      <c r="F210" s="42">
        <f>F211</f>
        <v>0</v>
      </c>
      <c r="G210" s="43" t="s">
        <v>1218</v>
      </c>
      <c r="H210" s="42">
        <f>H211</f>
        <v>0</v>
      </c>
      <c r="I210" s="44" t="e">
        <f t="shared" si="3"/>
        <v>#DIV/0!</v>
      </c>
    </row>
    <row r="211" spans="1:9" ht="47.25" hidden="1">
      <c r="A211" s="40" t="s">
        <v>1117</v>
      </c>
      <c r="B211" s="1" t="s">
        <v>78</v>
      </c>
      <c r="C211" s="1" t="s">
        <v>1222</v>
      </c>
      <c r="D211" s="1" t="s">
        <v>1118</v>
      </c>
      <c r="E211" s="45">
        <v>100</v>
      </c>
      <c r="F211" s="46">
        <f>'НЕ УДАЛЯТЬ!'!H1200</f>
        <v>0</v>
      </c>
      <c r="G211" s="47">
        <v>2.73</v>
      </c>
      <c r="H211" s="46">
        <f>'НЕ УДАЛЯТЬ!'!K1200</f>
        <v>0</v>
      </c>
      <c r="I211" s="44" t="e">
        <f t="shared" si="3"/>
        <v>#DIV/0!</v>
      </c>
    </row>
    <row r="212" spans="1:9" ht="63">
      <c r="A212" s="40" t="s">
        <v>574</v>
      </c>
      <c r="B212" s="1" t="s">
        <v>78</v>
      </c>
      <c r="C212" s="1" t="s">
        <v>575</v>
      </c>
      <c r="D212" s="1" t="s">
        <v>1601</v>
      </c>
      <c r="E212" s="41" t="s">
        <v>1486</v>
      </c>
      <c r="F212" s="42">
        <f>F213</f>
        <v>1393</v>
      </c>
      <c r="G212" s="43" t="s">
        <v>1487</v>
      </c>
      <c r="H212" s="42">
        <f>H213</f>
        <v>626</v>
      </c>
      <c r="I212" s="44">
        <f t="shared" si="3"/>
        <v>44.93898061737258</v>
      </c>
    </row>
    <row r="213" spans="1:9" ht="54" customHeight="1">
      <c r="A213" s="40" t="s">
        <v>1635</v>
      </c>
      <c r="B213" s="1" t="s">
        <v>78</v>
      </c>
      <c r="C213" s="1" t="s">
        <v>575</v>
      </c>
      <c r="D213" s="1" t="s">
        <v>1636</v>
      </c>
      <c r="E213" s="45">
        <v>1393200</v>
      </c>
      <c r="F213" s="46">
        <f>'НЕ УДАЛЯТЬ!'!H492+'НЕ УДАЛЯТЬ!'!H695</f>
        <v>1393</v>
      </c>
      <c r="G213" s="47">
        <v>626099.57</v>
      </c>
      <c r="H213" s="46">
        <f>'НЕ УДАЛЯТЬ!'!K492+'НЕ УДАЛЯТЬ!'!K695</f>
        <v>626</v>
      </c>
      <c r="I213" s="44">
        <f t="shared" si="3"/>
        <v>44.93898061737258</v>
      </c>
    </row>
    <row r="214" spans="1:9" ht="55.5" customHeight="1">
      <c r="A214" s="40" t="s">
        <v>578</v>
      </c>
      <c r="B214" s="1" t="s">
        <v>78</v>
      </c>
      <c r="C214" s="1" t="s">
        <v>579</v>
      </c>
      <c r="D214" s="1" t="s">
        <v>1601</v>
      </c>
      <c r="E214" s="41" t="s">
        <v>1488</v>
      </c>
      <c r="F214" s="42">
        <f>F215</f>
        <v>1170</v>
      </c>
      <c r="G214" s="43" t="s">
        <v>1489</v>
      </c>
      <c r="H214" s="42">
        <f>H215</f>
        <v>885</v>
      </c>
      <c r="I214" s="44">
        <f t="shared" si="3"/>
        <v>75.64102564102564</v>
      </c>
    </row>
    <row r="215" spans="1:9" ht="56.25" customHeight="1">
      <c r="A215" s="40" t="s">
        <v>1635</v>
      </c>
      <c r="B215" s="1" t="s">
        <v>78</v>
      </c>
      <c r="C215" s="1" t="s">
        <v>579</v>
      </c>
      <c r="D215" s="1" t="s">
        <v>1636</v>
      </c>
      <c r="E215" s="45">
        <v>1170000</v>
      </c>
      <c r="F215" s="46">
        <f>'НЕ УДАЛЯТЬ!'!H494+'НЕ УДАЛЯТЬ!'!H697</f>
        <v>1170</v>
      </c>
      <c r="G215" s="47">
        <v>884999.44</v>
      </c>
      <c r="H215" s="46">
        <f>'НЕ УДАЛЯТЬ!'!K494+'НЕ УДАЛЯТЬ!'!K697</f>
        <v>885</v>
      </c>
      <c r="I215" s="44">
        <f t="shared" si="3"/>
        <v>75.64102564102564</v>
      </c>
    </row>
    <row r="216" spans="1:9" ht="31.5">
      <c r="A216" s="40" t="s">
        <v>465</v>
      </c>
      <c r="B216" s="1" t="s">
        <v>78</v>
      </c>
      <c r="C216" s="1" t="s">
        <v>466</v>
      </c>
      <c r="D216" s="1" t="s">
        <v>1601</v>
      </c>
      <c r="E216" s="41" t="s">
        <v>1490</v>
      </c>
      <c r="F216" s="42">
        <f>F217</f>
        <v>24663</v>
      </c>
      <c r="G216" s="43" t="s">
        <v>1491</v>
      </c>
      <c r="H216" s="42">
        <f>H217</f>
        <v>24243</v>
      </c>
      <c r="I216" s="44">
        <f t="shared" si="3"/>
        <v>98.29704415521226</v>
      </c>
    </row>
    <row r="217" spans="1:9" ht="51" customHeight="1">
      <c r="A217" s="40" t="s">
        <v>1635</v>
      </c>
      <c r="B217" s="1" t="s">
        <v>78</v>
      </c>
      <c r="C217" s="1" t="s">
        <v>466</v>
      </c>
      <c r="D217" s="1" t="s">
        <v>1636</v>
      </c>
      <c r="E217" s="45">
        <v>24662800</v>
      </c>
      <c r="F217" s="46">
        <f>'НЕ УДАЛЯТЬ!'!H386+'НЕ УДАЛЯТЬ!'!H496+'НЕ УДАЛЯТЬ!'!H590+'НЕ УДАЛЯТЬ!'!H699+'НЕ УДАЛЯТЬ!'!H805+'НЕ УДАЛЯТЬ!'!H907</f>
        <v>24663</v>
      </c>
      <c r="G217" s="47">
        <v>24242475.98</v>
      </c>
      <c r="H217" s="46">
        <f>'НЕ УДАЛЯТЬ!'!K386+'НЕ УДАЛЯТЬ!'!K496+'НЕ УДАЛЯТЬ!'!K590+'НЕ УДАЛЯТЬ!'!K699+'НЕ УДАЛЯТЬ!'!K805+'НЕ УДАЛЯТЬ!'!K907</f>
        <v>24243</v>
      </c>
      <c r="I217" s="44">
        <f t="shared" si="3"/>
        <v>98.29704415521226</v>
      </c>
    </row>
    <row r="218" spans="1:9" ht="67.5" customHeight="1">
      <c r="A218" s="40" t="s">
        <v>586</v>
      </c>
      <c r="B218" s="1" t="s">
        <v>78</v>
      </c>
      <c r="C218" s="1" t="s">
        <v>587</v>
      </c>
      <c r="D218" s="1" t="s">
        <v>1601</v>
      </c>
      <c r="E218" s="41" t="s">
        <v>1492</v>
      </c>
      <c r="F218" s="42">
        <f>F219</f>
        <v>537</v>
      </c>
      <c r="G218" s="43" t="s">
        <v>1493</v>
      </c>
      <c r="H218" s="42">
        <f>H219</f>
        <v>408</v>
      </c>
      <c r="I218" s="44">
        <f t="shared" si="3"/>
        <v>75.97765363128491</v>
      </c>
    </row>
    <row r="219" spans="1:9" ht="51" customHeight="1">
      <c r="A219" s="40" t="s">
        <v>1635</v>
      </c>
      <c r="B219" s="1" t="s">
        <v>78</v>
      </c>
      <c r="C219" s="1" t="s">
        <v>587</v>
      </c>
      <c r="D219" s="1" t="s">
        <v>1636</v>
      </c>
      <c r="E219" s="45">
        <v>537000</v>
      </c>
      <c r="F219" s="46">
        <f>'НЕ УДАЛЯТЬ!'!H500+'НЕ УДАЛЯТЬ!'!H703</f>
        <v>537</v>
      </c>
      <c r="G219" s="47">
        <v>408325.34</v>
      </c>
      <c r="H219" s="46">
        <f>'НЕ УДАЛЯТЬ!'!K500+'НЕ УДАЛЯТЬ!'!K703</f>
        <v>408</v>
      </c>
      <c r="I219" s="44">
        <f t="shared" si="3"/>
        <v>75.97765363128491</v>
      </c>
    </row>
    <row r="220" spans="1:9" ht="51.75" customHeight="1">
      <c r="A220" s="40" t="s">
        <v>738</v>
      </c>
      <c r="B220" s="1" t="s">
        <v>78</v>
      </c>
      <c r="C220" s="1" t="s">
        <v>739</v>
      </c>
      <c r="D220" s="1" t="s">
        <v>1601</v>
      </c>
      <c r="E220" s="41" t="s">
        <v>740</v>
      </c>
      <c r="F220" s="42">
        <f>F221</f>
        <v>102</v>
      </c>
      <c r="G220" s="43" t="s">
        <v>741</v>
      </c>
      <c r="H220" s="42">
        <f>H221</f>
        <v>101</v>
      </c>
      <c r="I220" s="44">
        <f t="shared" si="3"/>
        <v>99.01960784313727</v>
      </c>
    </row>
    <row r="221" spans="1:9" ht="54" customHeight="1">
      <c r="A221" s="40" t="s">
        <v>1635</v>
      </c>
      <c r="B221" s="1" t="s">
        <v>78</v>
      </c>
      <c r="C221" s="1" t="s">
        <v>739</v>
      </c>
      <c r="D221" s="1" t="s">
        <v>1636</v>
      </c>
      <c r="E221" s="45">
        <v>101967.96</v>
      </c>
      <c r="F221" s="46">
        <f>'НЕ УДАЛЯТЬ!'!H705</f>
        <v>102</v>
      </c>
      <c r="G221" s="47">
        <v>101160.42</v>
      </c>
      <c r="H221" s="46">
        <f>'НЕ УДАЛЯТЬ!'!K705</f>
        <v>101</v>
      </c>
      <c r="I221" s="44">
        <f t="shared" si="3"/>
        <v>99.01960784313727</v>
      </c>
    </row>
    <row r="222" spans="1:9" ht="136.5" customHeight="1">
      <c r="A222" s="40" t="s">
        <v>471</v>
      </c>
      <c r="B222" s="1" t="s">
        <v>78</v>
      </c>
      <c r="C222" s="1" t="s">
        <v>472</v>
      </c>
      <c r="D222" s="1" t="s">
        <v>1601</v>
      </c>
      <c r="E222" s="41" t="s">
        <v>877</v>
      </c>
      <c r="F222" s="42">
        <f>F223</f>
        <v>1750</v>
      </c>
      <c r="G222" s="43" t="s">
        <v>1494</v>
      </c>
      <c r="H222" s="42">
        <f>H223</f>
        <v>1631</v>
      </c>
      <c r="I222" s="44">
        <f t="shared" si="3"/>
        <v>93.2</v>
      </c>
    </row>
    <row r="223" spans="1:9" ht="50.25" customHeight="1">
      <c r="A223" s="40" t="s">
        <v>1635</v>
      </c>
      <c r="B223" s="1" t="s">
        <v>78</v>
      </c>
      <c r="C223" s="1" t="s">
        <v>472</v>
      </c>
      <c r="D223" s="1" t="s">
        <v>1636</v>
      </c>
      <c r="E223" s="45">
        <v>1750000</v>
      </c>
      <c r="F223" s="46">
        <f>'НЕ УДАЛЯТЬ!'!H390+'НЕ УДАЛЯТЬ!'!H809</f>
        <v>1750</v>
      </c>
      <c r="G223" s="47">
        <v>1630524.86</v>
      </c>
      <c r="H223" s="46">
        <f>'НЕ УДАЛЯТЬ!'!K390+'НЕ УДАЛЯТЬ!'!K809</f>
        <v>1631</v>
      </c>
      <c r="I223" s="44">
        <f t="shared" si="3"/>
        <v>93.2</v>
      </c>
    </row>
    <row r="224" spans="1:9" ht="31.5">
      <c r="A224" s="40" t="s">
        <v>1656</v>
      </c>
      <c r="B224" s="1" t="s">
        <v>78</v>
      </c>
      <c r="C224" s="1" t="s">
        <v>590</v>
      </c>
      <c r="D224" s="1" t="s">
        <v>1601</v>
      </c>
      <c r="E224" s="41" t="s">
        <v>1495</v>
      </c>
      <c r="F224" s="42">
        <f>F225</f>
        <v>3223</v>
      </c>
      <c r="G224" s="43" t="s">
        <v>1496</v>
      </c>
      <c r="H224" s="42">
        <f>H225</f>
        <v>3223</v>
      </c>
      <c r="I224" s="44">
        <f t="shared" si="3"/>
        <v>100</v>
      </c>
    </row>
    <row r="225" spans="1:9" ht="52.5" customHeight="1">
      <c r="A225" s="40" t="s">
        <v>1635</v>
      </c>
      <c r="B225" s="1" t="s">
        <v>78</v>
      </c>
      <c r="C225" s="1" t="s">
        <v>590</v>
      </c>
      <c r="D225" s="1" t="s">
        <v>1636</v>
      </c>
      <c r="E225" s="45">
        <v>3223030</v>
      </c>
      <c r="F225" s="46">
        <f>'НЕ УДАЛЯТЬ!'!H502+'НЕ УДАЛЯТЬ!'!H594+'НЕ УДАЛЯТЬ!'!H811</f>
        <v>3223</v>
      </c>
      <c r="G225" s="47">
        <v>3221820.9</v>
      </c>
      <c r="H225" s="46">
        <f>'НЕ УДАЛЯТЬ!'!K502+'НЕ УДАЛЯТЬ!'!K594+'НЕ УДАЛЯТЬ!'!K811</f>
        <v>3223</v>
      </c>
      <c r="I225" s="44">
        <f t="shared" si="3"/>
        <v>100</v>
      </c>
    </row>
    <row r="226" spans="1:9" ht="31.5">
      <c r="A226" s="40" t="s">
        <v>85</v>
      </c>
      <c r="B226" s="1" t="s">
        <v>78</v>
      </c>
      <c r="C226" s="1" t="s">
        <v>86</v>
      </c>
      <c r="D226" s="1" t="s">
        <v>1601</v>
      </c>
      <c r="E226" s="41" t="s">
        <v>1497</v>
      </c>
      <c r="F226" s="42">
        <f>F227+F228+F229</f>
        <v>98196</v>
      </c>
      <c r="G226" s="43" t="s">
        <v>1498</v>
      </c>
      <c r="H226" s="42">
        <f>H227+H228+H229</f>
        <v>97869</v>
      </c>
      <c r="I226" s="44">
        <f t="shared" si="3"/>
        <v>99.66699254552121</v>
      </c>
    </row>
    <row r="227" spans="1:9" ht="57.75" customHeight="1">
      <c r="A227" s="40" t="s">
        <v>1635</v>
      </c>
      <c r="B227" s="1" t="s">
        <v>78</v>
      </c>
      <c r="C227" s="1" t="s">
        <v>86</v>
      </c>
      <c r="D227" s="1" t="s">
        <v>1636</v>
      </c>
      <c r="E227" s="45">
        <v>14171200</v>
      </c>
      <c r="F227" s="46">
        <f>'НЕ УДАЛЯТЬ!'!H392+'НЕ УДАЛЯТЬ!'!H504+'НЕ УДАЛЯТЬ!'!H596+'НЕ УДАЛЯТЬ!'!H707+'НЕ УДАЛЯТЬ!'!H911</f>
        <v>14171</v>
      </c>
      <c r="G227" s="47">
        <v>13850711.99</v>
      </c>
      <c r="H227" s="46">
        <f>'НЕ УДАЛЯТЬ!'!K392+'НЕ УДАЛЯТЬ!'!K504+'НЕ УДАЛЯТЬ!'!K596+'НЕ УДАЛЯТЬ!'!K707+'НЕ УДАЛЯТЬ!'!K911</f>
        <v>13852</v>
      </c>
      <c r="I227" s="44">
        <f t="shared" si="3"/>
        <v>97.74892385858443</v>
      </c>
    </row>
    <row r="228" spans="1:9" ht="73.5" customHeight="1">
      <c r="A228" s="40" t="s">
        <v>6</v>
      </c>
      <c r="B228" s="1" t="s">
        <v>78</v>
      </c>
      <c r="C228" s="1" t="s">
        <v>86</v>
      </c>
      <c r="D228" s="1" t="s">
        <v>7</v>
      </c>
      <c r="E228" s="45">
        <v>6654500</v>
      </c>
      <c r="F228" s="46">
        <f>'НЕ УДАЛЯТЬ!'!H597+'НЕ УДАЛЯТЬ!'!H708+'НЕ УДАЛЯТЬ!'!H813</f>
        <v>6654</v>
      </c>
      <c r="G228" s="47">
        <v>6654486.7</v>
      </c>
      <c r="H228" s="46">
        <f>'НЕ УДАЛЯТЬ!'!K597+'НЕ УДАЛЯТЬ!'!K708+'НЕ УДАЛЯТЬ!'!K813</f>
        <v>6654</v>
      </c>
      <c r="I228" s="44">
        <f t="shared" si="3"/>
        <v>100</v>
      </c>
    </row>
    <row r="229" spans="1:9" ht="15.75">
      <c r="A229" s="40" t="s">
        <v>1641</v>
      </c>
      <c r="B229" s="1" t="s">
        <v>78</v>
      </c>
      <c r="C229" s="1" t="s">
        <v>86</v>
      </c>
      <c r="D229" s="1" t="s">
        <v>1642</v>
      </c>
      <c r="E229" s="45">
        <v>77371000</v>
      </c>
      <c r="F229" s="46">
        <f>'НЕ УДАЛЯТЬ!'!H114</f>
        <v>77371</v>
      </c>
      <c r="G229" s="47">
        <v>77363451.29</v>
      </c>
      <c r="H229" s="46">
        <f>'НЕ УДАЛЯТЬ!'!K114</f>
        <v>77363</v>
      </c>
      <c r="I229" s="44">
        <f t="shared" si="3"/>
        <v>99.98966020860529</v>
      </c>
    </row>
    <row r="230" spans="1:9" ht="31.5">
      <c r="A230" s="40" t="s">
        <v>101</v>
      </c>
      <c r="B230" s="1" t="s">
        <v>78</v>
      </c>
      <c r="C230" s="1" t="s">
        <v>102</v>
      </c>
      <c r="D230" s="1" t="s">
        <v>1601</v>
      </c>
      <c r="E230" s="41" t="s">
        <v>1499</v>
      </c>
      <c r="F230" s="42">
        <f>F231</f>
        <v>2353</v>
      </c>
      <c r="G230" s="43" t="s">
        <v>1500</v>
      </c>
      <c r="H230" s="42">
        <f>H231</f>
        <v>2351</v>
      </c>
      <c r="I230" s="44">
        <f t="shared" si="3"/>
        <v>99.91500212494687</v>
      </c>
    </row>
    <row r="231" spans="1:9" ht="56.25" customHeight="1">
      <c r="A231" s="40" t="s">
        <v>1635</v>
      </c>
      <c r="B231" s="1" t="s">
        <v>78</v>
      </c>
      <c r="C231" s="1" t="s">
        <v>102</v>
      </c>
      <c r="D231" s="1" t="s">
        <v>1636</v>
      </c>
      <c r="E231" s="45">
        <v>2352900</v>
      </c>
      <c r="F231" s="46">
        <f>'НЕ УДАЛЯТЬ!'!H395+'НЕ УДАЛЯТЬ!'!H600+'НЕ УДАЛЯТЬ!'!H914</f>
        <v>2353</v>
      </c>
      <c r="G231" s="47">
        <v>2351266.37</v>
      </c>
      <c r="H231" s="46">
        <f>'НЕ УДАЛЯТЬ!'!K395+'НЕ УДАЛЯТЬ!'!K600+'НЕ УДАЛЯТЬ!'!K914</f>
        <v>2351</v>
      </c>
      <c r="I231" s="44">
        <f t="shared" si="3"/>
        <v>99.91500212494687</v>
      </c>
    </row>
    <row r="232" spans="1:9" ht="57" customHeight="1">
      <c r="A232" s="40" t="s">
        <v>746</v>
      </c>
      <c r="B232" s="1" t="s">
        <v>78</v>
      </c>
      <c r="C232" s="1" t="s">
        <v>747</v>
      </c>
      <c r="D232" s="1" t="s">
        <v>1601</v>
      </c>
      <c r="E232" s="41" t="s">
        <v>744</v>
      </c>
      <c r="F232" s="42">
        <f>F233</f>
        <v>98</v>
      </c>
      <c r="G232" s="43" t="s">
        <v>745</v>
      </c>
      <c r="H232" s="42">
        <f>H233</f>
        <v>93</v>
      </c>
      <c r="I232" s="44">
        <f t="shared" si="3"/>
        <v>94.89795918367348</v>
      </c>
    </row>
    <row r="233" spans="1:9" ht="56.25" customHeight="1">
      <c r="A233" s="40" t="s">
        <v>1635</v>
      </c>
      <c r="B233" s="1" t="s">
        <v>78</v>
      </c>
      <c r="C233" s="1" t="s">
        <v>747</v>
      </c>
      <c r="D233" s="1" t="s">
        <v>1636</v>
      </c>
      <c r="E233" s="45">
        <v>98032.04</v>
      </c>
      <c r="F233" s="46">
        <f>'НЕ УДАЛЯТЬ!'!H711</f>
        <v>98</v>
      </c>
      <c r="G233" s="47">
        <v>92797.59</v>
      </c>
      <c r="H233" s="46">
        <f>'НЕ УДАЛЯТЬ!'!K711</f>
        <v>93</v>
      </c>
      <c r="I233" s="44">
        <f t="shared" si="3"/>
        <v>94.89795918367348</v>
      </c>
    </row>
    <row r="234" spans="1:9" ht="31.5">
      <c r="A234" s="40" t="s">
        <v>85</v>
      </c>
      <c r="B234" s="1" t="s">
        <v>78</v>
      </c>
      <c r="C234" s="1" t="s">
        <v>109</v>
      </c>
      <c r="D234" s="1" t="s">
        <v>1601</v>
      </c>
      <c r="E234" s="41" t="s">
        <v>1501</v>
      </c>
      <c r="F234" s="42">
        <f>F235</f>
        <v>400</v>
      </c>
      <c r="G234" s="43" t="s">
        <v>1502</v>
      </c>
      <c r="H234" s="42">
        <f>H235</f>
        <v>398</v>
      </c>
      <c r="I234" s="44">
        <f t="shared" si="3"/>
        <v>99.5</v>
      </c>
    </row>
    <row r="235" spans="1:9" ht="57.75" customHeight="1">
      <c r="A235" s="40" t="s">
        <v>1635</v>
      </c>
      <c r="B235" s="1" t="s">
        <v>78</v>
      </c>
      <c r="C235" s="1" t="s">
        <v>109</v>
      </c>
      <c r="D235" s="1" t="s">
        <v>1636</v>
      </c>
      <c r="E235" s="45">
        <v>400000</v>
      </c>
      <c r="F235" s="46">
        <f>'НЕ УДАЛЯТЬ!'!H398+'НЕ УДАЛЯТЬ!'!H603+'НЕ УДАЛЯТЬ!'!H816+'НЕ УДАЛЯТЬ!'!H917</f>
        <v>400</v>
      </c>
      <c r="G235" s="47">
        <v>398996</v>
      </c>
      <c r="H235" s="46">
        <f>'НЕ УДАЛЯТЬ!'!K398+'НЕ УДАЛЯТЬ!'!K603+'НЕ УДАЛЯТЬ!'!K816+'НЕ УДАЛЯТЬ!'!K917</f>
        <v>398</v>
      </c>
      <c r="I235" s="44">
        <f t="shared" si="3"/>
        <v>99.5</v>
      </c>
    </row>
    <row r="236" spans="1:9" ht="114.75" customHeight="1">
      <c r="A236" s="40" t="s">
        <v>1097</v>
      </c>
      <c r="B236" s="1" t="s">
        <v>78</v>
      </c>
      <c r="C236" s="1" t="s">
        <v>1098</v>
      </c>
      <c r="D236" s="1" t="s">
        <v>1601</v>
      </c>
      <c r="E236" s="41" t="s">
        <v>1093</v>
      </c>
      <c r="F236" s="42">
        <f>F237</f>
        <v>100000</v>
      </c>
      <c r="G236" s="43" t="s">
        <v>1094</v>
      </c>
      <c r="H236" s="42">
        <f>H237</f>
        <v>90703</v>
      </c>
      <c r="I236" s="44">
        <f t="shared" si="3"/>
        <v>90.703</v>
      </c>
    </row>
    <row r="237" spans="1:9" ht="56.25" customHeight="1">
      <c r="A237" s="40" t="s">
        <v>1635</v>
      </c>
      <c r="B237" s="1" t="s">
        <v>78</v>
      </c>
      <c r="C237" s="1" t="s">
        <v>1098</v>
      </c>
      <c r="D237" s="1" t="s">
        <v>1636</v>
      </c>
      <c r="E237" s="45">
        <v>100000000</v>
      </c>
      <c r="F237" s="46">
        <f>'НЕ УДАЛЯТЬ!'!H1078</f>
        <v>100000</v>
      </c>
      <c r="G237" s="47">
        <v>90702726.3</v>
      </c>
      <c r="H237" s="46">
        <f>'НЕ УДАЛЯТЬ!'!K1078</f>
        <v>90703</v>
      </c>
      <c r="I237" s="44">
        <f t="shared" si="3"/>
        <v>90.703</v>
      </c>
    </row>
    <row r="238" spans="1:9" ht="31.5">
      <c r="A238" s="40" t="s">
        <v>486</v>
      </c>
      <c r="B238" s="1" t="s">
        <v>78</v>
      </c>
      <c r="C238" s="1" t="s">
        <v>487</v>
      </c>
      <c r="D238" s="1" t="s">
        <v>1601</v>
      </c>
      <c r="E238" s="41" t="s">
        <v>1503</v>
      </c>
      <c r="F238" s="42">
        <f>F239</f>
        <v>265</v>
      </c>
      <c r="G238" s="43" t="s">
        <v>1504</v>
      </c>
      <c r="H238" s="42">
        <f>H239</f>
        <v>264</v>
      </c>
      <c r="I238" s="44">
        <f t="shared" si="3"/>
        <v>99.62264150943396</v>
      </c>
    </row>
    <row r="239" spans="1:9" ht="48.75" customHeight="1">
      <c r="A239" s="40" t="s">
        <v>1635</v>
      </c>
      <c r="B239" s="1" t="s">
        <v>78</v>
      </c>
      <c r="C239" s="1" t="s">
        <v>487</v>
      </c>
      <c r="D239" s="1" t="s">
        <v>1636</v>
      </c>
      <c r="E239" s="45">
        <v>266441.9</v>
      </c>
      <c r="F239" s="46">
        <f>'НЕ УДАЛЯТЬ!'!H402+'НЕ УДАЛЯТЬ!'!H508+'НЕ УДАЛЯТЬ!'!H607+'НЕ УДАЛЯТЬ!'!H715+'НЕ УДАЛЯТЬ!'!H820+'НЕ УДАЛЯТЬ!'!H921+'НЕ УДАЛЯТЬ!'!H1082</f>
        <v>265</v>
      </c>
      <c r="G239" s="47">
        <v>265639.89</v>
      </c>
      <c r="H239" s="46">
        <f>'НЕ УДАЛЯТЬ!'!K402+'НЕ УДАЛЯТЬ!'!K508+'НЕ УДАЛЯТЬ!'!K607+'НЕ УДАЛЯТЬ!'!K715+'НЕ УДАЛЯТЬ!'!K820+'НЕ УДАЛЯТЬ!'!K921+'НЕ УДАЛЯТЬ!'!K1082</f>
        <v>264</v>
      </c>
      <c r="I239" s="44">
        <f t="shared" si="3"/>
        <v>99.62264150943396</v>
      </c>
    </row>
    <row r="240" spans="1:9" ht="44.25" customHeight="1">
      <c r="A240" s="40" t="s">
        <v>489</v>
      </c>
      <c r="B240" s="1" t="s">
        <v>78</v>
      </c>
      <c r="C240" s="1" t="s">
        <v>490</v>
      </c>
      <c r="D240" s="1" t="s">
        <v>1601</v>
      </c>
      <c r="E240" s="41" t="s">
        <v>1505</v>
      </c>
      <c r="F240" s="42">
        <f>F241</f>
        <v>244189</v>
      </c>
      <c r="G240" s="43" t="s">
        <v>1506</v>
      </c>
      <c r="H240" s="42">
        <f>H241</f>
        <v>243988</v>
      </c>
      <c r="I240" s="44">
        <f t="shared" si="3"/>
        <v>99.91768670988456</v>
      </c>
    </row>
    <row r="241" spans="1:9" ht="60" customHeight="1">
      <c r="A241" s="40" t="s">
        <v>1635</v>
      </c>
      <c r="B241" s="1" t="s">
        <v>78</v>
      </c>
      <c r="C241" s="1" t="s">
        <v>490</v>
      </c>
      <c r="D241" s="1" t="s">
        <v>1636</v>
      </c>
      <c r="E241" s="45">
        <v>244187416.15</v>
      </c>
      <c r="F241" s="46">
        <f>'НЕ УДАЛЯТЬ!'!H404+'НЕ УДАЛЯТЬ!'!H510+'НЕ УДАЛЯТЬ!'!H609+'НЕ УДАЛЯТЬ!'!H717+'НЕ УДАЛЯТЬ!'!H822+'НЕ УДАЛЯТЬ!'!H923</f>
        <v>244189</v>
      </c>
      <c r="G241" s="47">
        <v>243986695.95</v>
      </c>
      <c r="H241" s="46">
        <f>'НЕ УДАЛЯТЬ!'!K404+'НЕ УДАЛЯТЬ!'!K510+'НЕ УДАЛЯТЬ!'!K609+'НЕ УДАЛЯТЬ!'!K717+'НЕ УДАЛЯТЬ!'!K822+'НЕ УДАЛЯТЬ!'!K923</f>
        <v>243988</v>
      </c>
      <c r="I241" s="44">
        <f t="shared" si="3"/>
        <v>99.91768670988456</v>
      </c>
    </row>
    <row r="242" spans="1:9" ht="31.5">
      <c r="A242" s="40" t="s">
        <v>669</v>
      </c>
      <c r="B242" s="1" t="s">
        <v>78</v>
      </c>
      <c r="C242" s="1" t="s">
        <v>670</v>
      </c>
      <c r="D242" s="1" t="s">
        <v>1601</v>
      </c>
      <c r="E242" s="41" t="s">
        <v>1507</v>
      </c>
      <c r="F242" s="42">
        <f>F243</f>
        <v>550</v>
      </c>
      <c r="G242" s="43" t="s">
        <v>1508</v>
      </c>
      <c r="H242" s="42">
        <f>H243</f>
        <v>501</v>
      </c>
      <c r="I242" s="44">
        <f t="shared" si="3"/>
        <v>91.0909090909091</v>
      </c>
    </row>
    <row r="243" spans="1:9" ht="56.25" customHeight="1">
      <c r="A243" s="40" t="s">
        <v>1635</v>
      </c>
      <c r="B243" s="1" t="s">
        <v>78</v>
      </c>
      <c r="C243" s="1" t="s">
        <v>670</v>
      </c>
      <c r="D243" s="1" t="s">
        <v>1636</v>
      </c>
      <c r="E243" s="45">
        <v>549471.29</v>
      </c>
      <c r="F243" s="46">
        <f>'НЕ УДАЛЯТЬ!'!H612+'НЕ УДАЛЯТЬ!'!H720+'НЕ УДАЛЯТЬ!'!H825+'НЕ УДАЛЯТЬ!'!H926+'НЕ УДАЛЯТЬ!'!H1204</f>
        <v>550</v>
      </c>
      <c r="G243" s="47">
        <v>500979.35</v>
      </c>
      <c r="H243" s="46">
        <f>'НЕ УДАЛЯТЬ!'!K612+'НЕ УДАЛЯТЬ!'!K720+'НЕ УДАЛЯТЬ!'!K825+'НЕ УДАЛЯТЬ!'!K926+'НЕ УДАЛЯТЬ!'!K1204</f>
        <v>501</v>
      </c>
      <c r="I243" s="44">
        <f t="shared" si="3"/>
        <v>91.0909090909091</v>
      </c>
    </row>
    <row r="244" spans="1:9" ht="40.5" customHeight="1">
      <c r="A244" s="40" t="s">
        <v>673</v>
      </c>
      <c r="B244" s="1" t="s">
        <v>78</v>
      </c>
      <c r="C244" s="1" t="s">
        <v>674</v>
      </c>
      <c r="D244" s="1" t="s">
        <v>1601</v>
      </c>
      <c r="E244" s="41" t="s">
        <v>1509</v>
      </c>
      <c r="F244" s="42">
        <f>F245</f>
        <v>101365</v>
      </c>
      <c r="G244" s="43" t="s">
        <v>1510</v>
      </c>
      <c r="H244" s="42">
        <f>H245</f>
        <v>99932</v>
      </c>
      <c r="I244" s="44">
        <f t="shared" si="3"/>
        <v>98.58629704533122</v>
      </c>
    </row>
    <row r="245" spans="1:9" ht="61.5" customHeight="1">
      <c r="A245" s="40" t="s">
        <v>1635</v>
      </c>
      <c r="B245" s="1" t="s">
        <v>78</v>
      </c>
      <c r="C245" s="1" t="s">
        <v>674</v>
      </c>
      <c r="D245" s="1" t="s">
        <v>1636</v>
      </c>
      <c r="E245" s="45">
        <v>101365927.11</v>
      </c>
      <c r="F245" s="46">
        <f>'НЕ УДАЛЯТЬ!'!H614+'НЕ УДАЛЯТЬ!'!H722+'НЕ УДАЛЯТЬ!'!H827+'НЕ УДАЛЯТЬ!'!H928+'НЕ УДАЛЯТЬ!'!H1206</f>
        <v>101365</v>
      </c>
      <c r="G245" s="47">
        <v>99931890.01</v>
      </c>
      <c r="H245" s="46">
        <f>'НЕ УДАЛЯТЬ!'!K614+'НЕ УДАЛЯТЬ!'!K722+'НЕ УДАЛЯТЬ!'!K827+'НЕ УДАЛЯТЬ!'!K928+'НЕ УДАЛЯТЬ!'!K1206</f>
        <v>99932</v>
      </c>
      <c r="I245" s="44">
        <f t="shared" si="3"/>
        <v>98.58629704533122</v>
      </c>
    </row>
    <row r="246" spans="1:9" ht="59.25" customHeight="1">
      <c r="A246" s="40" t="s">
        <v>1228</v>
      </c>
      <c r="B246" s="1" t="s">
        <v>78</v>
      </c>
      <c r="C246" s="1" t="s">
        <v>1229</v>
      </c>
      <c r="D246" s="1" t="s">
        <v>1601</v>
      </c>
      <c r="E246" s="41" t="s">
        <v>1230</v>
      </c>
      <c r="F246" s="42">
        <f>F247</f>
        <v>61834</v>
      </c>
      <c r="G246" s="43" t="s">
        <v>1231</v>
      </c>
      <c r="H246" s="42">
        <f>H247</f>
        <v>61834</v>
      </c>
      <c r="I246" s="44">
        <f t="shared" si="3"/>
        <v>100</v>
      </c>
    </row>
    <row r="247" spans="1:9" ht="58.5" customHeight="1">
      <c r="A247" s="40" t="s">
        <v>1635</v>
      </c>
      <c r="B247" s="1" t="s">
        <v>78</v>
      </c>
      <c r="C247" s="1" t="s">
        <v>1229</v>
      </c>
      <c r="D247" s="1" t="s">
        <v>1636</v>
      </c>
      <c r="E247" s="45">
        <v>61834200</v>
      </c>
      <c r="F247" s="46">
        <f>'НЕ УДАЛЯТЬ!'!H1208</f>
        <v>61834</v>
      </c>
      <c r="G247" s="47">
        <v>61834114.26</v>
      </c>
      <c r="H247" s="46">
        <f>'НЕ УДАЛЯТЬ!'!K1208</f>
        <v>61834</v>
      </c>
      <c r="I247" s="44">
        <f t="shared" si="3"/>
        <v>100</v>
      </c>
    </row>
    <row r="248" spans="1:9" ht="31.5">
      <c r="A248" s="40" t="s">
        <v>1656</v>
      </c>
      <c r="B248" s="1" t="s">
        <v>78</v>
      </c>
      <c r="C248" s="1" t="s">
        <v>60</v>
      </c>
      <c r="D248" s="1" t="s">
        <v>1601</v>
      </c>
      <c r="E248" s="41" t="s">
        <v>492</v>
      </c>
      <c r="F248" s="42">
        <f>F249</f>
        <v>120</v>
      </c>
      <c r="G248" s="43" t="s">
        <v>1689</v>
      </c>
      <c r="H248" s="42">
        <f>H249</f>
        <v>0</v>
      </c>
      <c r="I248" s="44">
        <f t="shared" si="3"/>
        <v>0</v>
      </c>
    </row>
    <row r="249" spans="1:9" ht="56.25" customHeight="1">
      <c r="A249" s="40" t="s">
        <v>1635</v>
      </c>
      <c r="B249" s="1" t="s">
        <v>78</v>
      </c>
      <c r="C249" s="1" t="s">
        <v>60</v>
      </c>
      <c r="D249" s="1" t="s">
        <v>1636</v>
      </c>
      <c r="E249" s="45">
        <v>120000</v>
      </c>
      <c r="F249" s="46">
        <f>'НЕ УДАЛЯТЬ!'!H408</f>
        <v>120</v>
      </c>
      <c r="G249" s="47">
        <v>0</v>
      </c>
      <c r="H249" s="46">
        <f>'НЕ УДАЛЯТЬ!'!K408</f>
        <v>0</v>
      </c>
      <c r="I249" s="44">
        <f t="shared" si="3"/>
        <v>0</v>
      </c>
    </row>
    <row r="250" spans="1:9" ht="54.75" customHeight="1">
      <c r="A250" s="40" t="s">
        <v>1100</v>
      </c>
      <c r="B250" s="1" t="s">
        <v>1101</v>
      </c>
      <c r="C250" s="1" t="s">
        <v>1601</v>
      </c>
      <c r="D250" s="1" t="s">
        <v>1601</v>
      </c>
      <c r="E250" s="41" t="s">
        <v>444</v>
      </c>
      <c r="F250" s="42">
        <f>F251</f>
        <v>10</v>
      </c>
      <c r="G250" s="43" t="s">
        <v>1689</v>
      </c>
      <c r="H250" s="42">
        <f>H251</f>
        <v>0</v>
      </c>
      <c r="I250" s="44">
        <f t="shared" si="3"/>
        <v>0</v>
      </c>
    </row>
    <row r="251" spans="1:9" ht="38.25" customHeight="1">
      <c r="A251" s="40" t="s">
        <v>1656</v>
      </c>
      <c r="B251" s="1" t="s">
        <v>1101</v>
      </c>
      <c r="C251" s="1" t="s">
        <v>1102</v>
      </c>
      <c r="D251" s="1" t="s">
        <v>1601</v>
      </c>
      <c r="E251" s="41" t="s">
        <v>444</v>
      </c>
      <c r="F251" s="42">
        <f>F252</f>
        <v>10</v>
      </c>
      <c r="G251" s="43" t="s">
        <v>1689</v>
      </c>
      <c r="H251" s="42">
        <f>H252</f>
        <v>0</v>
      </c>
      <c r="I251" s="44">
        <f t="shared" si="3"/>
        <v>0</v>
      </c>
    </row>
    <row r="252" spans="1:9" ht="48.75" customHeight="1">
      <c r="A252" s="40" t="s">
        <v>1635</v>
      </c>
      <c r="B252" s="1" t="s">
        <v>1101</v>
      </c>
      <c r="C252" s="1" t="s">
        <v>1102</v>
      </c>
      <c r="D252" s="1" t="s">
        <v>1636</v>
      </c>
      <c r="E252" s="45">
        <v>10000</v>
      </c>
      <c r="F252" s="46">
        <f>'НЕ УДАЛЯТЬ!'!H1087</f>
        <v>10</v>
      </c>
      <c r="G252" s="47">
        <v>0</v>
      </c>
      <c r="H252" s="46">
        <f>'НЕ УДАЛЯТЬ!'!K1087</f>
        <v>0</v>
      </c>
      <c r="I252" s="44">
        <f t="shared" si="3"/>
        <v>0</v>
      </c>
    </row>
    <row r="253" spans="1:9" ht="42.75" customHeight="1">
      <c r="A253" s="40" t="s">
        <v>23</v>
      </c>
      <c r="B253" s="1" t="s">
        <v>24</v>
      </c>
      <c r="C253" s="1" t="s">
        <v>1601</v>
      </c>
      <c r="D253" s="1" t="s">
        <v>1601</v>
      </c>
      <c r="E253" s="41" t="s">
        <v>1511</v>
      </c>
      <c r="F253" s="42">
        <f>F254+F256+F258+F262+F265+F269+F267+F271+F273</f>
        <v>224767</v>
      </c>
      <c r="G253" s="43" t="s">
        <v>1512</v>
      </c>
      <c r="H253" s="42">
        <f>H254+H256+H258+H262+H265+H269+H267+H271+H273</f>
        <v>212011</v>
      </c>
      <c r="I253" s="44">
        <f t="shared" si="3"/>
        <v>94.3247896710816</v>
      </c>
    </row>
    <row r="254" spans="1:9" ht="51" customHeight="1">
      <c r="A254" s="40" t="s">
        <v>31</v>
      </c>
      <c r="B254" s="1" t="s">
        <v>24</v>
      </c>
      <c r="C254" s="1" t="s">
        <v>32</v>
      </c>
      <c r="D254" s="1" t="s">
        <v>1601</v>
      </c>
      <c r="E254" s="41" t="s">
        <v>1513</v>
      </c>
      <c r="F254" s="42">
        <f>F255</f>
        <v>39748</v>
      </c>
      <c r="G254" s="43" t="s">
        <v>1514</v>
      </c>
      <c r="H254" s="42">
        <f>H255</f>
        <v>37631</v>
      </c>
      <c r="I254" s="44">
        <f t="shared" si="3"/>
        <v>94.67394585891114</v>
      </c>
    </row>
    <row r="255" spans="1:9" ht="58.5" customHeight="1">
      <c r="A255" s="40" t="s">
        <v>1635</v>
      </c>
      <c r="B255" s="1" t="s">
        <v>24</v>
      </c>
      <c r="C255" s="1" t="s">
        <v>32</v>
      </c>
      <c r="D255" s="1" t="s">
        <v>1636</v>
      </c>
      <c r="E255" s="45">
        <v>39748255.28</v>
      </c>
      <c r="F255" s="46">
        <f>'НЕ УДАЛЯТЬ!'!H80+'НЕ УДАЛЯТЬ!'!H1315</f>
        <v>39748</v>
      </c>
      <c r="G255" s="47">
        <v>37631567.24</v>
      </c>
      <c r="H255" s="46">
        <f>'НЕ УДАЛЯТЬ!'!K80+'НЕ УДАЛЯТЬ!'!K1315</f>
        <v>37631</v>
      </c>
      <c r="I255" s="44">
        <f t="shared" si="3"/>
        <v>94.67394585891114</v>
      </c>
    </row>
    <row r="256" spans="1:9" ht="36" customHeight="1">
      <c r="A256" s="40" t="s">
        <v>1237</v>
      </c>
      <c r="B256" s="1" t="s">
        <v>24</v>
      </c>
      <c r="C256" s="1" t="s">
        <v>1238</v>
      </c>
      <c r="D256" s="1" t="s">
        <v>1601</v>
      </c>
      <c r="E256" s="41" t="s">
        <v>886</v>
      </c>
      <c r="F256" s="42">
        <f>F257</f>
        <v>113</v>
      </c>
      <c r="G256" s="43" t="s">
        <v>1234</v>
      </c>
      <c r="H256" s="42">
        <f>H257</f>
        <v>80</v>
      </c>
      <c r="I256" s="44">
        <f t="shared" si="3"/>
        <v>70.79646017699115</v>
      </c>
    </row>
    <row r="257" spans="1:9" ht="58.5" customHeight="1">
      <c r="A257" s="40" t="s">
        <v>1635</v>
      </c>
      <c r="B257" s="1" t="s">
        <v>24</v>
      </c>
      <c r="C257" s="1" t="s">
        <v>1238</v>
      </c>
      <c r="D257" s="1" t="s">
        <v>1636</v>
      </c>
      <c r="E257" s="45">
        <v>113000</v>
      </c>
      <c r="F257" s="46">
        <f>'НЕ УДАЛЯТЬ!'!H1213</f>
        <v>113</v>
      </c>
      <c r="G257" s="47">
        <v>79600</v>
      </c>
      <c r="H257" s="46">
        <f>'НЕ УДАЛЯТЬ!'!K1213</f>
        <v>80</v>
      </c>
      <c r="I257" s="44">
        <f t="shared" si="3"/>
        <v>70.79646017699115</v>
      </c>
    </row>
    <row r="258" spans="1:9" ht="54.75" customHeight="1">
      <c r="A258" s="40" t="s">
        <v>4</v>
      </c>
      <c r="B258" s="1" t="s">
        <v>24</v>
      </c>
      <c r="C258" s="1" t="s">
        <v>1077</v>
      </c>
      <c r="D258" s="1" t="s">
        <v>1601</v>
      </c>
      <c r="E258" s="41" t="s">
        <v>1105</v>
      </c>
      <c r="F258" s="42">
        <f>F259+F260+F261</f>
        <v>65614</v>
      </c>
      <c r="G258" s="43" t="s">
        <v>1106</v>
      </c>
      <c r="H258" s="42">
        <f>H259+H260+H261</f>
        <v>64486</v>
      </c>
      <c r="I258" s="44">
        <f t="shared" si="3"/>
        <v>98.28085469564422</v>
      </c>
    </row>
    <row r="259" spans="1:9" ht="132.75" customHeight="1">
      <c r="A259" s="40" t="s">
        <v>1620</v>
      </c>
      <c r="B259" s="1" t="s">
        <v>24</v>
      </c>
      <c r="C259" s="1" t="s">
        <v>1077</v>
      </c>
      <c r="D259" s="1" t="s">
        <v>1621</v>
      </c>
      <c r="E259" s="45">
        <v>48873000</v>
      </c>
      <c r="F259" s="46">
        <f>'НЕ УДАЛЯТЬ!'!H1092</f>
        <v>48873</v>
      </c>
      <c r="G259" s="47">
        <v>47954238.86</v>
      </c>
      <c r="H259" s="46">
        <f>'НЕ УДАЛЯТЬ!'!K1092</f>
        <v>47954</v>
      </c>
      <c r="I259" s="44">
        <f t="shared" si="3"/>
        <v>98.11961614797536</v>
      </c>
    </row>
    <row r="260" spans="1:9" ht="56.25" customHeight="1">
      <c r="A260" s="40" t="s">
        <v>1635</v>
      </c>
      <c r="B260" s="1" t="s">
        <v>24</v>
      </c>
      <c r="C260" s="1" t="s">
        <v>1077</v>
      </c>
      <c r="D260" s="1" t="s">
        <v>1636</v>
      </c>
      <c r="E260" s="45">
        <v>15941000</v>
      </c>
      <c r="F260" s="46">
        <f>'НЕ УДАЛЯТЬ!'!H1093</f>
        <v>15941</v>
      </c>
      <c r="G260" s="47">
        <v>15734507.18</v>
      </c>
      <c r="H260" s="46">
        <f>'НЕ УДАЛЯТЬ!'!K1093</f>
        <v>15735</v>
      </c>
      <c r="I260" s="44">
        <f t="shared" si="3"/>
        <v>98.70773477197164</v>
      </c>
    </row>
    <row r="261" spans="1:9" ht="26.25" customHeight="1">
      <c r="A261" s="40" t="s">
        <v>1641</v>
      </c>
      <c r="B261" s="1" t="s">
        <v>24</v>
      </c>
      <c r="C261" s="1" t="s">
        <v>1077</v>
      </c>
      <c r="D261" s="1" t="s">
        <v>1642</v>
      </c>
      <c r="E261" s="45">
        <v>800000</v>
      </c>
      <c r="F261" s="46">
        <f>'НЕ УДАЛЯТЬ!'!H1094</f>
        <v>800</v>
      </c>
      <c r="G261" s="47">
        <v>796917.47</v>
      </c>
      <c r="H261" s="46">
        <f>'НЕ УДАЛЯТЬ!'!K1094</f>
        <v>797</v>
      </c>
      <c r="I261" s="44">
        <f t="shared" si="3"/>
        <v>99.625</v>
      </c>
    </row>
    <row r="262" spans="1:9" ht="37.5" customHeight="1">
      <c r="A262" s="40" t="s">
        <v>1656</v>
      </c>
      <c r="B262" s="1" t="s">
        <v>24</v>
      </c>
      <c r="C262" s="1" t="s">
        <v>1102</v>
      </c>
      <c r="D262" s="1" t="s">
        <v>1601</v>
      </c>
      <c r="E262" s="41" t="s">
        <v>1107</v>
      </c>
      <c r="F262" s="42">
        <f>F263+F264</f>
        <v>6623</v>
      </c>
      <c r="G262" s="43" t="s">
        <v>1108</v>
      </c>
      <c r="H262" s="42">
        <f>H263+H264</f>
        <v>6622</v>
      </c>
      <c r="I262" s="44">
        <f t="shared" si="3"/>
        <v>99.98490110221954</v>
      </c>
    </row>
    <row r="263" spans="1:9" ht="54" customHeight="1">
      <c r="A263" s="40" t="s">
        <v>1635</v>
      </c>
      <c r="B263" s="1" t="s">
        <v>24</v>
      </c>
      <c r="C263" s="1" t="s">
        <v>1102</v>
      </c>
      <c r="D263" s="1" t="s">
        <v>1636</v>
      </c>
      <c r="E263" s="45">
        <v>3993000</v>
      </c>
      <c r="F263" s="46">
        <f>'НЕ УДАЛЯТЬ!'!H1096</f>
        <v>3993</v>
      </c>
      <c r="G263" s="47">
        <v>3992800</v>
      </c>
      <c r="H263" s="46">
        <f>'НЕ УДАЛЯТЬ!'!K1096</f>
        <v>3993</v>
      </c>
      <c r="I263" s="44">
        <f t="shared" si="3"/>
        <v>100</v>
      </c>
    </row>
    <row r="264" spans="1:9" ht="15.75">
      <c r="A264" s="40" t="s">
        <v>1641</v>
      </c>
      <c r="B264" s="1" t="s">
        <v>24</v>
      </c>
      <c r="C264" s="1" t="s">
        <v>1102</v>
      </c>
      <c r="D264" s="1" t="s">
        <v>1642</v>
      </c>
      <c r="E264" s="45">
        <v>2630000</v>
      </c>
      <c r="F264" s="46">
        <f>'НЕ УДАЛЯТЬ!'!H1097</f>
        <v>2630</v>
      </c>
      <c r="G264" s="47">
        <v>2629193.58</v>
      </c>
      <c r="H264" s="46">
        <f>'НЕ УДАЛЯТЬ!'!K1097</f>
        <v>2629</v>
      </c>
      <c r="I264" s="44">
        <f t="shared" si="3"/>
        <v>99.96197718631178</v>
      </c>
    </row>
    <row r="265" spans="1:9" ht="44.25" customHeight="1">
      <c r="A265" s="40" t="s">
        <v>1109</v>
      </c>
      <c r="B265" s="1" t="s">
        <v>24</v>
      </c>
      <c r="C265" s="1" t="s">
        <v>1110</v>
      </c>
      <c r="D265" s="1" t="s">
        <v>1601</v>
      </c>
      <c r="E265" s="41" t="s">
        <v>1111</v>
      </c>
      <c r="F265" s="42">
        <f>F266</f>
        <v>18277</v>
      </c>
      <c r="G265" s="43" t="s">
        <v>1112</v>
      </c>
      <c r="H265" s="42">
        <f>H266</f>
        <v>18014</v>
      </c>
      <c r="I265" s="44">
        <f aca="true" t="shared" si="4" ref="I265:I328">H265/F265*100</f>
        <v>98.56103299228539</v>
      </c>
    </row>
    <row r="266" spans="1:9" ht="54.75" customHeight="1">
      <c r="A266" s="40" t="s">
        <v>1635</v>
      </c>
      <c r="B266" s="1" t="s">
        <v>24</v>
      </c>
      <c r="C266" s="1" t="s">
        <v>1110</v>
      </c>
      <c r="D266" s="1" t="s">
        <v>1636</v>
      </c>
      <c r="E266" s="45">
        <v>18277000</v>
      </c>
      <c r="F266" s="46">
        <f>'НЕ УДАЛЯТЬ!'!H1099</f>
        <v>18277</v>
      </c>
      <c r="G266" s="47">
        <v>18013904.32</v>
      </c>
      <c r="H266" s="46">
        <f>'НЕ УДАЛЯТЬ!'!K1099</f>
        <v>18014</v>
      </c>
      <c r="I266" s="44">
        <f t="shared" si="4"/>
        <v>98.56103299228539</v>
      </c>
    </row>
    <row r="267" spans="1:9" ht="86.25" customHeight="1">
      <c r="A267" s="40" t="s">
        <v>1113</v>
      </c>
      <c r="B267" s="1" t="s">
        <v>24</v>
      </c>
      <c r="C267" s="1" t="s">
        <v>1114</v>
      </c>
      <c r="D267" s="1" t="s">
        <v>1601</v>
      </c>
      <c r="E267" s="41" t="s">
        <v>1115</v>
      </c>
      <c r="F267" s="42">
        <f>F268</f>
        <v>5245</v>
      </c>
      <c r="G267" s="43" t="s">
        <v>1116</v>
      </c>
      <c r="H267" s="42">
        <f>H268</f>
        <v>5070</v>
      </c>
      <c r="I267" s="44">
        <f t="shared" si="4"/>
        <v>96.66348903717827</v>
      </c>
    </row>
    <row r="268" spans="1:9" ht="52.5" customHeight="1">
      <c r="A268" s="40" t="s">
        <v>1117</v>
      </c>
      <c r="B268" s="1" t="s">
        <v>24</v>
      </c>
      <c r="C268" s="1" t="s">
        <v>1114</v>
      </c>
      <c r="D268" s="1" t="s">
        <v>1118</v>
      </c>
      <c r="E268" s="45">
        <v>5245000</v>
      </c>
      <c r="F268" s="46">
        <f>'НЕ УДАЛЯТЬ!'!H1101</f>
        <v>5245</v>
      </c>
      <c r="G268" s="47">
        <v>5069585.81</v>
      </c>
      <c r="H268" s="46">
        <f>'НЕ УДАЛЯТЬ!'!K1101</f>
        <v>5070</v>
      </c>
      <c r="I268" s="44">
        <f t="shared" si="4"/>
        <v>96.66348903717827</v>
      </c>
    </row>
    <row r="269" spans="1:9" ht="72" customHeight="1">
      <c r="A269" s="40" t="s">
        <v>1119</v>
      </c>
      <c r="B269" s="1" t="s">
        <v>24</v>
      </c>
      <c r="C269" s="1" t="s">
        <v>1120</v>
      </c>
      <c r="D269" s="1" t="s">
        <v>1601</v>
      </c>
      <c r="E269" s="41" t="s">
        <v>1121</v>
      </c>
      <c r="F269" s="42">
        <f>F270</f>
        <v>63137</v>
      </c>
      <c r="G269" s="43" t="s">
        <v>1122</v>
      </c>
      <c r="H269" s="42">
        <f>H270</f>
        <v>58301</v>
      </c>
      <c r="I269" s="44">
        <f t="shared" si="4"/>
        <v>92.34046597082535</v>
      </c>
    </row>
    <row r="270" spans="1:9" ht="51" customHeight="1">
      <c r="A270" s="40" t="s">
        <v>1117</v>
      </c>
      <c r="B270" s="1" t="s">
        <v>24</v>
      </c>
      <c r="C270" s="1" t="s">
        <v>1120</v>
      </c>
      <c r="D270" s="1" t="s">
        <v>1118</v>
      </c>
      <c r="E270" s="45">
        <v>63136779</v>
      </c>
      <c r="F270" s="46">
        <f>'НЕ УДАЛЯТЬ!'!H1103</f>
        <v>63137</v>
      </c>
      <c r="G270" s="47">
        <v>58301095.2</v>
      </c>
      <c r="H270" s="46">
        <f>'НЕ УДАЛЯТЬ!'!K1103</f>
        <v>58301</v>
      </c>
      <c r="I270" s="44">
        <f t="shared" si="4"/>
        <v>92.34046597082535</v>
      </c>
    </row>
    <row r="271" spans="1:9" ht="101.25" customHeight="1">
      <c r="A271" s="40" t="s">
        <v>1243</v>
      </c>
      <c r="B271" s="1" t="s">
        <v>24</v>
      </c>
      <c r="C271" s="1" t="s">
        <v>1244</v>
      </c>
      <c r="D271" s="1" t="s">
        <v>1601</v>
      </c>
      <c r="E271" s="41" t="s">
        <v>1239</v>
      </c>
      <c r="F271" s="42">
        <f>F272</f>
        <v>23766</v>
      </c>
      <c r="G271" s="43" t="s">
        <v>1240</v>
      </c>
      <c r="H271" s="42">
        <f>H272</f>
        <v>19931</v>
      </c>
      <c r="I271" s="44">
        <f t="shared" si="4"/>
        <v>83.86350248253808</v>
      </c>
    </row>
    <row r="272" spans="1:9" ht="58.5" customHeight="1">
      <c r="A272" s="40" t="s">
        <v>1117</v>
      </c>
      <c r="B272" s="1" t="s">
        <v>24</v>
      </c>
      <c r="C272" s="1" t="s">
        <v>1244</v>
      </c>
      <c r="D272" s="1" t="s">
        <v>1118</v>
      </c>
      <c r="E272" s="45">
        <v>23766000</v>
      </c>
      <c r="F272" s="46">
        <f>'НЕ УДАЛЯТЬ!'!H1217</f>
        <v>23766</v>
      </c>
      <c r="G272" s="47">
        <v>19930621.2</v>
      </c>
      <c r="H272" s="46">
        <f>'НЕ УДАЛЯТЬ!'!K1217</f>
        <v>19931</v>
      </c>
      <c r="I272" s="44">
        <f t="shared" si="4"/>
        <v>83.86350248253808</v>
      </c>
    </row>
    <row r="273" spans="1:9" ht="31.5">
      <c r="A273" s="40" t="s">
        <v>1656</v>
      </c>
      <c r="B273" s="1" t="s">
        <v>24</v>
      </c>
      <c r="C273" s="1" t="s">
        <v>60</v>
      </c>
      <c r="D273" s="1" t="s">
        <v>1601</v>
      </c>
      <c r="E273" s="41" t="s">
        <v>1245</v>
      </c>
      <c r="F273" s="42">
        <f>F274</f>
        <v>2244</v>
      </c>
      <c r="G273" s="43" t="s">
        <v>1246</v>
      </c>
      <c r="H273" s="42">
        <f>H274</f>
        <v>1876</v>
      </c>
      <c r="I273" s="44">
        <f t="shared" si="4"/>
        <v>83.60071301247773</v>
      </c>
    </row>
    <row r="274" spans="1:9" ht="54.75" customHeight="1">
      <c r="A274" s="40" t="s">
        <v>1635</v>
      </c>
      <c r="B274" s="1" t="s">
        <v>24</v>
      </c>
      <c r="C274" s="1" t="s">
        <v>60</v>
      </c>
      <c r="D274" s="1" t="s">
        <v>1636</v>
      </c>
      <c r="E274" s="45">
        <v>2243900</v>
      </c>
      <c r="F274" s="46">
        <f>'НЕ УДАЛЯТЬ!'!H1221</f>
        <v>2244</v>
      </c>
      <c r="G274" s="47">
        <v>1875478.13</v>
      </c>
      <c r="H274" s="46">
        <f>'НЕ УДАЛЯТЬ!'!K1221</f>
        <v>1876</v>
      </c>
      <c r="I274" s="44">
        <f t="shared" si="4"/>
        <v>83.60071301247773</v>
      </c>
    </row>
    <row r="275" spans="1:9" ht="37.5" customHeight="1">
      <c r="A275" s="34" t="s">
        <v>1515</v>
      </c>
      <c r="B275" s="35" t="s">
        <v>1516</v>
      </c>
      <c r="C275" s="35" t="s">
        <v>1601</v>
      </c>
      <c r="D275" s="35" t="s">
        <v>1601</v>
      </c>
      <c r="E275" s="36" t="s">
        <v>89</v>
      </c>
      <c r="F275" s="37">
        <f>F276</f>
        <v>26096</v>
      </c>
      <c r="G275" s="38" t="s">
        <v>90</v>
      </c>
      <c r="H275" s="37">
        <f>H276</f>
        <v>25860</v>
      </c>
      <c r="I275" s="39">
        <f t="shared" si="4"/>
        <v>99.09564684242795</v>
      </c>
    </row>
    <row r="276" spans="1:9" ht="31.5">
      <c r="A276" s="40" t="s">
        <v>87</v>
      </c>
      <c r="B276" s="1" t="s">
        <v>88</v>
      </c>
      <c r="C276" s="1" t="s">
        <v>1601</v>
      </c>
      <c r="D276" s="1" t="s">
        <v>1601</v>
      </c>
      <c r="E276" s="41" t="s">
        <v>89</v>
      </c>
      <c r="F276" s="42">
        <f>F277+F279+F281+F283</f>
        <v>26096</v>
      </c>
      <c r="G276" s="43" t="s">
        <v>90</v>
      </c>
      <c r="H276" s="42">
        <f>H277+H279+H281+H283</f>
        <v>25860</v>
      </c>
      <c r="I276" s="44">
        <f t="shared" si="4"/>
        <v>99.09564684242795</v>
      </c>
    </row>
    <row r="277" spans="1:9" ht="31.5">
      <c r="A277" s="40" t="s">
        <v>85</v>
      </c>
      <c r="B277" s="1" t="s">
        <v>88</v>
      </c>
      <c r="C277" s="1" t="s">
        <v>86</v>
      </c>
      <c r="D277" s="1" t="s">
        <v>1601</v>
      </c>
      <c r="E277" s="41" t="s">
        <v>91</v>
      </c>
      <c r="F277" s="42">
        <f>F278</f>
        <v>18442</v>
      </c>
      <c r="G277" s="43" t="s">
        <v>92</v>
      </c>
      <c r="H277" s="42">
        <f>H278</f>
        <v>18234</v>
      </c>
      <c r="I277" s="44">
        <f t="shared" si="4"/>
        <v>98.87213968116257</v>
      </c>
    </row>
    <row r="278" spans="1:9" ht="57.75" customHeight="1">
      <c r="A278" s="40" t="s">
        <v>1635</v>
      </c>
      <c r="B278" s="1" t="s">
        <v>88</v>
      </c>
      <c r="C278" s="1" t="s">
        <v>86</v>
      </c>
      <c r="D278" s="1" t="s">
        <v>1636</v>
      </c>
      <c r="E278" s="45">
        <v>18441660</v>
      </c>
      <c r="F278" s="46">
        <f>'НЕ УДАЛЯТЬ!'!H119</f>
        <v>18442</v>
      </c>
      <c r="G278" s="47">
        <v>18233981.07</v>
      </c>
      <c r="H278" s="46">
        <f>'НЕ УДАЛЯТЬ!'!K119</f>
        <v>18234</v>
      </c>
      <c r="I278" s="44">
        <f t="shared" si="4"/>
        <v>98.87213968116257</v>
      </c>
    </row>
    <row r="279" spans="1:9" ht="42" customHeight="1">
      <c r="A279" s="40" t="s">
        <v>97</v>
      </c>
      <c r="B279" s="1" t="s">
        <v>88</v>
      </c>
      <c r="C279" s="1" t="s">
        <v>98</v>
      </c>
      <c r="D279" s="1" t="s">
        <v>1601</v>
      </c>
      <c r="E279" s="41" t="s">
        <v>99</v>
      </c>
      <c r="F279" s="42">
        <f>F280</f>
        <v>229</v>
      </c>
      <c r="G279" s="43" t="s">
        <v>100</v>
      </c>
      <c r="H279" s="42">
        <f>H280</f>
        <v>229</v>
      </c>
      <c r="I279" s="44">
        <f t="shared" si="4"/>
        <v>100</v>
      </c>
    </row>
    <row r="280" spans="1:9" ht="54" customHeight="1">
      <c r="A280" s="40" t="s">
        <v>1635</v>
      </c>
      <c r="B280" s="1" t="s">
        <v>88</v>
      </c>
      <c r="C280" s="1" t="s">
        <v>98</v>
      </c>
      <c r="D280" s="1" t="s">
        <v>1636</v>
      </c>
      <c r="E280" s="45">
        <v>229000</v>
      </c>
      <c r="F280" s="46">
        <f>'НЕ УДАЛЯТЬ!'!H122</f>
        <v>229</v>
      </c>
      <c r="G280" s="47">
        <v>228999.42</v>
      </c>
      <c r="H280" s="46">
        <f>'НЕ УДАЛЯТЬ!'!K122</f>
        <v>229</v>
      </c>
      <c r="I280" s="44">
        <f t="shared" si="4"/>
        <v>100</v>
      </c>
    </row>
    <row r="281" spans="1:9" ht="36" customHeight="1">
      <c r="A281" s="40" t="s">
        <v>101</v>
      </c>
      <c r="B281" s="1" t="s">
        <v>88</v>
      </c>
      <c r="C281" s="1" t="s">
        <v>102</v>
      </c>
      <c r="D281" s="1" t="s">
        <v>1601</v>
      </c>
      <c r="E281" s="41" t="s">
        <v>103</v>
      </c>
      <c r="F281" s="42">
        <f>F282</f>
        <v>326</v>
      </c>
      <c r="G281" s="43" t="s">
        <v>104</v>
      </c>
      <c r="H281" s="42">
        <f>H282</f>
        <v>324</v>
      </c>
      <c r="I281" s="44">
        <f t="shared" si="4"/>
        <v>99.38650306748467</v>
      </c>
    </row>
    <row r="282" spans="1:9" ht="54" customHeight="1">
      <c r="A282" s="40" t="s">
        <v>1635</v>
      </c>
      <c r="B282" s="1" t="s">
        <v>88</v>
      </c>
      <c r="C282" s="1" t="s">
        <v>102</v>
      </c>
      <c r="D282" s="1" t="s">
        <v>1636</v>
      </c>
      <c r="E282" s="45">
        <v>326340</v>
      </c>
      <c r="F282" s="46">
        <f>'НЕ УДАЛЯТЬ!'!H124</f>
        <v>326</v>
      </c>
      <c r="G282" s="47">
        <v>323683.96</v>
      </c>
      <c r="H282" s="46">
        <f>'НЕ УДАЛЯТЬ!'!K124</f>
        <v>324</v>
      </c>
      <c r="I282" s="44">
        <f t="shared" si="4"/>
        <v>99.38650306748467</v>
      </c>
    </row>
    <row r="283" spans="1:9" ht="31.5">
      <c r="A283" s="40" t="s">
        <v>85</v>
      </c>
      <c r="B283" s="1" t="s">
        <v>88</v>
      </c>
      <c r="C283" s="1" t="s">
        <v>109</v>
      </c>
      <c r="D283" s="1" t="s">
        <v>1601</v>
      </c>
      <c r="E283" s="41" t="s">
        <v>107</v>
      </c>
      <c r="F283" s="42">
        <f>F284</f>
        <v>7099</v>
      </c>
      <c r="G283" s="43" t="s">
        <v>108</v>
      </c>
      <c r="H283" s="42">
        <f>H284</f>
        <v>7073</v>
      </c>
      <c r="I283" s="44">
        <f t="shared" si="4"/>
        <v>99.63375123256797</v>
      </c>
    </row>
    <row r="284" spans="1:9" ht="58.5" customHeight="1">
      <c r="A284" s="40" t="s">
        <v>1635</v>
      </c>
      <c r="B284" s="1" t="s">
        <v>88</v>
      </c>
      <c r="C284" s="1" t="s">
        <v>109</v>
      </c>
      <c r="D284" s="1" t="s">
        <v>1636</v>
      </c>
      <c r="E284" s="45">
        <v>7099000</v>
      </c>
      <c r="F284" s="46">
        <f>'НЕ УДАЛЯТЬ!'!H127</f>
        <v>7099</v>
      </c>
      <c r="G284" s="47">
        <v>7073244.02</v>
      </c>
      <c r="H284" s="46">
        <f>'НЕ УДАЛЯТЬ!'!K127</f>
        <v>7073</v>
      </c>
      <c r="I284" s="44">
        <f t="shared" si="4"/>
        <v>99.63375123256797</v>
      </c>
    </row>
    <row r="285" spans="1:9" ht="31.5">
      <c r="A285" s="34" t="s">
        <v>1517</v>
      </c>
      <c r="B285" s="35" t="s">
        <v>1518</v>
      </c>
      <c r="C285" s="35" t="s">
        <v>1601</v>
      </c>
      <c r="D285" s="35" t="s">
        <v>1601</v>
      </c>
      <c r="E285" s="36" t="s">
        <v>1519</v>
      </c>
      <c r="F285" s="37">
        <f>F286+F305+F326+F355+F358+F383</f>
        <v>12979228</v>
      </c>
      <c r="G285" s="38" t="s">
        <v>1520</v>
      </c>
      <c r="H285" s="37">
        <f>H286+H305+H326+H355+H358+H383</f>
        <v>12942892</v>
      </c>
      <c r="I285" s="39">
        <f t="shared" si="4"/>
        <v>99.72004498264457</v>
      </c>
    </row>
    <row r="286" spans="1:9" ht="29.25" customHeight="1">
      <c r="A286" s="40" t="s">
        <v>213</v>
      </c>
      <c r="B286" s="1" t="s">
        <v>214</v>
      </c>
      <c r="C286" s="1" t="s">
        <v>1601</v>
      </c>
      <c r="D286" s="1" t="s">
        <v>1601</v>
      </c>
      <c r="E286" s="41" t="s">
        <v>215</v>
      </c>
      <c r="F286" s="42">
        <f>F287+F289+F291+F293+F295+F297+F299+F301+F303</f>
        <v>3687195</v>
      </c>
      <c r="G286" s="43" t="s">
        <v>216</v>
      </c>
      <c r="H286" s="42">
        <f>H287+H289+H291+H293+H295+H297+H299+H301+H303</f>
        <v>3673495</v>
      </c>
      <c r="I286" s="44">
        <f t="shared" si="4"/>
        <v>99.6284438441688</v>
      </c>
    </row>
    <row r="287" spans="1:9" ht="39" customHeight="1">
      <c r="A287" s="40" t="s">
        <v>122</v>
      </c>
      <c r="B287" s="1" t="s">
        <v>214</v>
      </c>
      <c r="C287" s="1" t="s">
        <v>221</v>
      </c>
      <c r="D287" s="1" t="s">
        <v>1601</v>
      </c>
      <c r="E287" s="41" t="s">
        <v>222</v>
      </c>
      <c r="F287" s="42">
        <f>F288</f>
        <v>1715</v>
      </c>
      <c r="G287" s="43" t="s">
        <v>223</v>
      </c>
      <c r="H287" s="42">
        <f>H288</f>
        <v>1715</v>
      </c>
      <c r="I287" s="44">
        <f t="shared" si="4"/>
        <v>100</v>
      </c>
    </row>
    <row r="288" spans="1:9" ht="68.25" customHeight="1">
      <c r="A288" s="40" t="s">
        <v>6</v>
      </c>
      <c r="B288" s="1" t="s">
        <v>214</v>
      </c>
      <c r="C288" s="1" t="s">
        <v>221</v>
      </c>
      <c r="D288" s="1" t="s">
        <v>7</v>
      </c>
      <c r="E288" s="45">
        <v>1715500</v>
      </c>
      <c r="F288" s="46">
        <f>'НЕ УДАЛЯТЬ!'!H199</f>
        <v>1715</v>
      </c>
      <c r="G288" s="47">
        <v>1715386.29</v>
      </c>
      <c r="H288" s="46">
        <f>'НЕ УДАЛЯТЬ!'!K199</f>
        <v>1715</v>
      </c>
      <c r="I288" s="44">
        <f t="shared" si="4"/>
        <v>100</v>
      </c>
    </row>
    <row r="289" spans="1:9" ht="58.5" customHeight="1">
      <c r="A289" s="40" t="s">
        <v>4</v>
      </c>
      <c r="B289" s="1" t="s">
        <v>214</v>
      </c>
      <c r="C289" s="1" t="s">
        <v>224</v>
      </c>
      <c r="D289" s="1" t="s">
        <v>1601</v>
      </c>
      <c r="E289" s="41" t="s">
        <v>225</v>
      </c>
      <c r="F289" s="42">
        <f>F290</f>
        <v>1483161</v>
      </c>
      <c r="G289" s="43" t="s">
        <v>226</v>
      </c>
      <c r="H289" s="42">
        <f>H290</f>
        <v>1470012</v>
      </c>
      <c r="I289" s="44">
        <f t="shared" si="4"/>
        <v>99.11344756233477</v>
      </c>
    </row>
    <row r="290" spans="1:9" ht="70.5" customHeight="1">
      <c r="A290" s="40" t="s">
        <v>6</v>
      </c>
      <c r="B290" s="1" t="s">
        <v>214</v>
      </c>
      <c r="C290" s="1" t="s">
        <v>224</v>
      </c>
      <c r="D290" s="1" t="s">
        <v>7</v>
      </c>
      <c r="E290" s="45">
        <v>1483160800</v>
      </c>
      <c r="F290" s="46">
        <f>'НЕ УДАЛЯТЬ!'!H201</f>
        <v>1483161</v>
      </c>
      <c r="G290" s="47">
        <v>1470012023.89</v>
      </c>
      <c r="H290" s="46">
        <f>'НЕ УДАЛЯТЬ!'!K201</f>
        <v>1470012</v>
      </c>
      <c r="I290" s="44">
        <f t="shared" si="4"/>
        <v>99.11344756233477</v>
      </c>
    </row>
    <row r="291" spans="1:9" ht="71.25" customHeight="1">
      <c r="A291" s="40" t="s">
        <v>227</v>
      </c>
      <c r="B291" s="1" t="s">
        <v>214</v>
      </c>
      <c r="C291" s="1" t="s">
        <v>228</v>
      </c>
      <c r="D291" s="1" t="s">
        <v>1601</v>
      </c>
      <c r="E291" s="41" t="s">
        <v>229</v>
      </c>
      <c r="F291" s="42">
        <f>F292</f>
        <v>2872</v>
      </c>
      <c r="G291" s="43" t="s">
        <v>230</v>
      </c>
      <c r="H291" s="42">
        <f>H292</f>
        <v>2328</v>
      </c>
      <c r="I291" s="44">
        <f t="shared" si="4"/>
        <v>81.05849582172702</v>
      </c>
    </row>
    <row r="292" spans="1:9" ht="75.75" customHeight="1">
      <c r="A292" s="40" t="s">
        <v>6</v>
      </c>
      <c r="B292" s="1" t="s">
        <v>214</v>
      </c>
      <c r="C292" s="1" t="s">
        <v>228</v>
      </c>
      <c r="D292" s="1" t="s">
        <v>7</v>
      </c>
      <c r="E292" s="45">
        <v>2872000</v>
      </c>
      <c r="F292" s="46">
        <f>'НЕ УДАЛЯТЬ!'!H203</f>
        <v>2872</v>
      </c>
      <c r="G292" s="47">
        <v>2328564.22</v>
      </c>
      <c r="H292" s="46">
        <f>'НЕ УДАЛЯТЬ!'!K203</f>
        <v>2328</v>
      </c>
      <c r="I292" s="44">
        <f t="shared" si="4"/>
        <v>81.05849582172702</v>
      </c>
    </row>
    <row r="293" spans="1:9" ht="55.5" customHeight="1">
      <c r="A293" s="40" t="s">
        <v>231</v>
      </c>
      <c r="B293" s="1" t="s">
        <v>214</v>
      </c>
      <c r="C293" s="1" t="s">
        <v>232</v>
      </c>
      <c r="D293" s="1" t="s">
        <v>1601</v>
      </c>
      <c r="E293" s="41" t="s">
        <v>233</v>
      </c>
      <c r="F293" s="42">
        <f>F294</f>
        <v>2565</v>
      </c>
      <c r="G293" s="43" t="s">
        <v>234</v>
      </c>
      <c r="H293" s="42">
        <f>H294</f>
        <v>2558</v>
      </c>
      <c r="I293" s="44">
        <f t="shared" si="4"/>
        <v>99.7270955165692</v>
      </c>
    </row>
    <row r="294" spans="1:9" ht="66.75" customHeight="1">
      <c r="A294" s="40" t="s">
        <v>6</v>
      </c>
      <c r="B294" s="1" t="s">
        <v>214</v>
      </c>
      <c r="C294" s="1" t="s">
        <v>232</v>
      </c>
      <c r="D294" s="1" t="s">
        <v>7</v>
      </c>
      <c r="E294" s="45">
        <v>2565000</v>
      </c>
      <c r="F294" s="46">
        <f>'НЕ УДАЛЯТЬ!'!H205</f>
        <v>2565</v>
      </c>
      <c r="G294" s="47">
        <v>2558060.56</v>
      </c>
      <c r="H294" s="46">
        <f>'НЕ УДАЛЯТЬ!'!K205</f>
        <v>2558</v>
      </c>
      <c r="I294" s="44">
        <f t="shared" si="4"/>
        <v>99.7270955165692</v>
      </c>
    </row>
    <row r="295" spans="1:9" ht="83.25" customHeight="1">
      <c r="A295" s="40" t="s">
        <v>235</v>
      </c>
      <c r="B295" s="1" t="s">
        <v>214</v>
      </c>
      <c r="C295" s="1" t="s">
        <v>236</v>
      </c>
      <c r="D295" s="1" t="s">
        <v>1601</v>
      </c>
      <c r="E295" s="41" t="s">
        <v>237</v>
      </c>
      <c r="F295" s="42">
        <f>F296</f>
        <v>2155203</v>
      </c>
      <c r="G295" s="43" t="s">
        <v>237</v>
      </c>
      <c r="H295" s="42">
        <f>H296</f>
        <v>2155203</v>
      </c>
      <c r="I295" s="44">
        <f t="shared" si="4"/>
        <v>100</v>
      </c>
    </row>
    <row r="296" spans="1:9" ht="77.25" customHeight="1">
      <c r="A296" s="40" t="s">
        <v>6</v>
      </c>
      <c r="B296" s="1" t="s">
        <v>214</v>
      </c>
      <c r="C296" s="1" t="s">
        <v>236</v>
      </c>
      <c r="D296" s="1" t="s">
        <v>7</v>
      </c>
      <c r="E296" s="45">
        <v>2155202500</v>
      </c>
      <c r="F296" s="46">
        <f>'НЕ УДАЛЯТЬ!'!H207</f>
        <v>2155203</v>
      </c>
      <c r="G296" s="47">
        <v>2155202500</v>
      </c>
      <c r="H296" s="46">
        <f>'НЕ УДАЛЯТЬ!'!K207</f>
        <v>2155203</v>
      </c>
      <c r="I296" s="44">
        <f t="shared" si="4"/>
        <v>100</v>
      </c>
    </row>
    <row r="297" spans="1:9" ht="154.5" customHeight="1">
      <c r="A297" s="40" t="s">
        <v>238</v>
      </c>
      <c r="B297" s="1" t="s">
        <v>214</v>
      </c>
      <c r="C297" s="1" t="s">
        <v>239</v>
      </c>
      <c r="D297" s="1" t="s">
        <v>1601</v>
      </c>
      <c r="E297" s="41" t="s">
        <v>240</v>
      </c>
      <c r="F297" s="42">
        <f>F298</f>
        <v>3500</v>
      </c>
      <c r="G297" s="43" t="s">
        <v>240</v>
      </c>
      <c r="H297" s="42">
        <f>H298</f>
        <v>3500</v>
      </c>
      <c r="I297" s="44">
        <f t="shared" si="4"/>
        <v>100</v>
      </c>
    </row>
    <row r="298" spans="1:9" ht="73.5" customHeight="1">
      <c r="A298" s="40" t="s">
        <v>6</v>
      </c>
      <c r="B298" s="1" t="s">
        <v>214</v>
      </c>
      <c r="C298" s="1" t="s">
        <v>239</v>
      </c>
      <c r="D298" s="1" t="s">
        <v>7</v>
      </c>
      <c r="E298" s="45">
        <v>3500000</v>
      </c>
      <c r="F298" s="46">
        <f>'НЕ УДАЛЯТЬ!'!H209</f>
        <v>3500</v>
      </c>
      <c r="G298" s="47">
        <v>3500000</v>
      </c>
      <c r="H298" s="46">
        <f>'НЕ УДАЛЯТЬ!'!K209</f>
        <v>3500</v>
      </c>
      <c r="I298" s="44">
        <f t="shared" si="4"/>
        <v>100</v>
      </c>
    </row>
    <row r="299" spans="1:9" ht="204.75" customHeight="1">
      <c r="A299" s="40" t="s">
        <v>241</v>
      </c>
      <c r="B299" s="1" t="s">
        <v>214</v>
      </c>
      <c r="C299" s="1" t="s">
        <v>242</v>
      </c>
      <c r="D299" s="1" t="s">
        <v>1601</v>
      </c>
      <c r="E299" s="41" t="s">
        <v>243</v>
      </c>
      <c r="F299" s="42">
        <f>F300</f>
        <v>500</v>
      </c>
      <c r="G299" s="43" t="s">
        <v>243</v>
      </c>
      <c r="H299" s="42">
        <f>H300</f>
        <v>500</v>
      </c>
      <c r="I299" s="44">
        <f t="shared" si="4"/>
        <v>100</v>
      </c>
    </row>
    <row r="300" spans="1:9" ht="79.5" customHeight="1">
      <c r="A300" s="40" t="s">
        <v>6</v>
      </c>
      <c r="B300" s="1" t="s">
        <v>214</v>
      </c>
      <c r="C300" s="1" t="s">
        <v>242</v>
      </c>
      <c r="D300" s="1" t="s">
        <v>7</v>
      </c>
      <c r="E300" s="45">
        <v>500000</v>
      </c>
      <c r="F300" s="46">
        <f>'НЕ УДАЛЯТЬ!'!H211</f>
        <v>500</v>
      </c>
      <c r="G300" s="47">
        <v>500000</v>
      </c>
      <c r="H300" s="46">
        <f>'НЕ УДАЛЯТЬ!'!K211</f>
        <v>500</v>
      </c>
      <c r="I300" s="44">
        <f t="shared" si="4"/>
        <v>100</v>
      </c>
    </row>
    <row r="301" spans="1:9" ht="76.5" customHeight="1">
      <c r="A301" s="40" t="s">
        <v>244</v>
      </c>
      <c r="B301" s="1" t="s">
        <v>214</v>
      </c>
      <c r="C301" s="1" t="s">
        <v>245</v>
      </c>
      <c r="D301" s="1" t="s">
        <v>1601</v>
      </c>
      <c r="E301" s="41" t="s">
        <v>246</v>
      </c>
      <c r="F301" s="42">
        <f>F302</f>
        <v>1010</v>
      </c>
      <c r="G301" s="43" t="s">
        <v>246</v>
      </c>
      <c r="H301" s="42">
        <f>H302</f>
        <v>1010</v>
      </c>
      <c r="I301" s="44">
        <f t="shared" si="4"/>
        <v>100</v>
      </c>
    </row>
    <row r="302" spans="1:9" ht="69.75" customHeight="1">
      <c r="A302" s="40" t="s">
        <v>6</v>
      </c>
      <c r="B302" s="1" t="s">
        <v>214</v>
      </c>
      <c r="C302" s="1" t="s">
        <v>245</v>
      </c>
      <c r="D302" s="1" t="s">
        <v>7</v>
      </c>
      <c r="E302" s="45">
        <v>1010000</v>
      </c>
      <c r="F302" s="46">
        <f>'НЕ УДАЛЯТЬ!'!H213</f>
        <v>1010</v>
      </c>
      <c r="G302" s="47">
        <v>1010000</v>
      </c>
      <c r="H302" s="46">
        <f>'НЕ УДАЛЯТЬ!'!K213</f>
        <v>1010</v>
      </c>
      <c r="I302" s="44">
        <f t="shared" si="4"/>
        <v>100</v>
      </c>
    </row>
    <row r="303" spans="1:9" ht="76.5" customHeight="1">
      <c r="A303" s="40" t="s">
        <v>247</v>
      </c>
      <c r="B303" s="1" t="s">
        <v>214</v>
      </c>
      <c r="C303" s="1" t="s">
        <v>248</v>
      </c>
      <c r="D303" s="1" t="s">
        <v>1601</v>
      </c>
      <c r="E303" s="41" t="s">
        <v>249</v>
      </c>
      <c r="F303" s="42">
        <f>F304</f>
        <v>36669</v>
      </c>
      <c r="G303" s="43" t="s">
        <v>250</v>
      </c>
      <c r="H303" s="42">
        <f>H304</f>
        <v>36669</v>
      </c>
      <c r="I303" s="44">
        <f t="shared" si="4"/>
        <v>100</v>
      </c>
    </row>
    <row r="304" spans="1:9" ht="74.25" customHeight="1">
      <c r="A304" s="40" t="s">
        <v>6</v>
      </c>
      <c r="B304" s="1" t="s">
        <v>214</v>
      </c>
      <c r="C304" s="1" t="s">
        <v>248</v>
      </c>
      <c r="D304" s="1" t="s">
        <v>7</v>
      </c>
      <c r="E304" s="45">
        <v>36669000</v>
      </c>
      <c r="F304" s="46">
        <f>'НЕ УДАЛЯТЬ!'!H215</f>
        <v>36669</v>
      </c>
      <c r="G304" s="47">
        <v>36668815.56</v>
      </c>
      <c r="H304" s="46">
        <f>'НЕ УДАЛЯТЬ!'!K215</f>
        <v>36669</v>
      </c>
      <c r="I304" s="44">
        <f t="shared" si="4"/>
        <v>100</v>
      </c>
    </row>
    <row r="305" spans="1:9" ht="31.5">
      <c r="A305" s="40" t="s">
        <v>251</v>
      </c>
      <c r="B305" s="1" t="s">
        <v>252</v>
      </c>
      <c r="C305" s="1" t="s">
        <v>1601</v>
      </c>
      <c r="D305" s="1" t="s">
        <v>1601</v>
      </c>
      <c r="E305" s="41" t="s">
        <v>253</v>
      </c>
      <c r="F305" s="42">
        <f>F306+F308+F310+F312+F314+F316+F318+F320+F322+F324</f>
        <v>4768044</v>
      </c>
      <c r="G305" s="43" t="s">
        <v>254</v>
      </c>
      <c r="H305" s="42">
        <f>H306+H308+H310+H312+H314+H316+H318+H320+H322+H324</f>
        <v>4751656</v>
      </c>
      <c r="I305" s="44">
        <f t="shared" si="4"/>
        <v>99.65629511808196</v>
      </c>
    </row>
    <row r="306" spans="1:9" ht="36.75" customHeight="1">
      <c r="A306" s="40" t="s">
        <v>122</v>
      </c>
      <c r="B306" s="1" t="s">
        <v>252</v>
      </c>
      <c r="C306" s="1" t="s">
        <v>257</v>
      </c>
      <c r="D306" s="1" t="s">
        <v>1601</v>
      </c>
      <c r="E306" s="41" t="s">
        <v>258</v>
      </c>
      <c r="F306" s="42">
        <f>F307</f>
        <v>2476</v>
      </c>
      <c r="G306" s="43" t="s">
        <v>259</v>
      </c>
      <c r="H306" s="42">
        <f>H307</f>
        <v>2476</v>
      </c>
      <c r="I306" s="44">
        <f t="shared" si="4"/>
        <v>100</v>
      </c>
    </row>
    <row r="307" spans="1:9" ht="68.25" customHeight="1">
      <c r="A307" s="40" t="s">
        <v>6</v>
      </c>
      <c r="B307" s="1" t="s">
        <v>252</v>
      </c>
      <c r="C307" s="1" t="s">
        <v>257</v>
      </c>
      <c r="D307" s="1" t="s">
        <v>7</v>
      </c>
      <c r="E307" s="45">
        <v>2476500</v>
      </c>
      <c r="F307" s="46">
        <f>'НЕ УДАЛЯТЬ!'!H220</f>
        <v>2476</v>
      </c>
      <c r="G307" s="47">
        <v>2476333.5</v>
      </c>
      <c r="H307" s="46">
        <f>'НЕ УДАЛЯТЬ!'!K220</f>
        <v>2476</v>
      </c>
      <c r="I307" s="44">
        <f t="shared" si="4"/>
        <v>100</v>
      </c>
    </row>
    <row r="308" spans="1:9" ht="58.5" customHeight="1">
      <c r="A308" s="40" t="s">
        <v>4</v>
      </c>
      <c r="B308" s="1" t="s">
        <v>252</v>
      </c>
      <c r="C308" s="1" t="s">
        <v>260</v>
      </c>
      <c r="D308" s="1" t="s">
        <v>1601</v>
      </c>
      <c r="E308" s="41" t="s">
        <v>261</v>
      </c>
      <c r="F308" s="42">
        <f>F309</f>
        <v>1028289</v>
      </c>
      <c r="G308" s="43" t="s">
        <v>262</v>
      </c>
      <c r="H308" s="42">
        <f>H309</f>
        <v>1019114</v>
      </c>
      <c r="I308" s="44">
        <f t="shared" si="4"/>
        <v>99.10774111169135</v>
      </c>
    </row>
    <row r="309" spans="1:9" ht="73.5" customHeight="1">
      <c r="A309" s="40" t="s">
        <v>6</v>
      </c>
      <c r="B309" s="1" t="s">
        <v>252</v>
      </c>
      <c r="C309" s="1" t="s">
        <v>260</v>
      </c>
      <c r="D309" s="1" t="s">
        <v>7</v>
      </c>
      <c r="E309" s="45">
        <v>1028289198</v>
      </c>
      <c r="F309" s="46">
        <f>'НЕ УДАЛЯТЬ!'!H222</f>
        <v>1028289</v>
      </c>
      <c r="G309" s="47">
        <v>1019114320.65</v>
      </c>
      <c r="H309" s="46">
        <f>'НЕ УДАЛЯТЬ!'!K222</f>
        <v>1019114</v>
      </c>
      <c r="I309" s="44">
        <f t="shared" si="4"/>
        <v>99.10774111169135</v>
      </c>
    </row>
    <row r="310" spans="1:9" ht="74.25" customHeight="1">
      <c r="A310" s="40" t="s">
        <v>263</v>
      </c>
      <c r="B310" s="1" t="s">
        <v>252</v>
      </c>
      <c r="C310" s="1" t="s">
        <v>264</v>
      </c>
      <c r="D310" s="1" t="s">
        <v>1601</v>
      </c>
      <c r="E310" s="41" t="s">
        <v>265</v>
      </c>
      <c r="F310" s="42">
        <f>F311</f>
        <v>4854</v>
      </c>
      <c r="G310" s="43" t="s">
        <v>266</v>
      </c>
      <c r="H310" s="42">
        <f>H311</f>
        <v>4007</v>
      </c>
      <c r="I310" s="44">
        <f t="shared" si="4"/>
        <v>82.55047383601153</v>
      </c>
    </row>
    <row r="311" spans="1:9" ht="64.5" customHeight="1">
      <c r="A311" s="40" t="s">
        <v>6</v>
      </c>
      <c r="B311" s="1" t="s">
        <v>252</v>
      </c>
      <c r="C311" s="1" t="s">
        <v>264</v>
      </c>
      <c r="D311" s="1" t="s">
        <v>7</v>
      </c>
      <c r="E311" s="45">
        <v>4854500</v>
      </c>
      <c r="F311" s="46">
        <f>'НЕ УДАЛЯТЬ!'!H224</f>
        <v>4854</v>
      </c>
      <c r="G311" s="47">
        <v>4006715.05</v>
      </c>
      <c r="H311" s="46">
        <f>'НЕ УДАЛЯТЬ!'!K224</f>
        <v>4007</v>
      </c>
      <c r="I311" s="44">
        <f t="shared" si="4"/>
        <v>82.55047383601153</v>
      </c>
    </row>
    <row r="312" spans="1:9" ht="50.25" customHeight="1">
      <c r="A312" s="40" t="s">
        <v>267</v>
      </c>
      <c r="B312" s="1" t="s">
        <v>252</v>
      </c>
      <c r="C312" s="1" t="s">
        <v>268</v>
      </c>
      <c r="D312" s="1" t="s">
        <v>1601</v>
      </c>
      <c r="E312" s="41" t="s">
        <v>269</v>
      </c>
      <c r="F312" s="42">
        <f>F313</f>
        <v>3055</v>
      </c>
      <c r="G312" s="43" t="s">
        <v>270</v>
      </c>
      <c r="H312" s="42">
        <f>H313</f>
        <v>2995</v>
      </c>
      <c r="I312" s="44">
        <f t="shared" si="4"/>
        <v>98.03600654664486</v>
      </c>
    </row>
    <row r="313" spans="1:9" ht="72" customHeight="1">
      <c r="A313" s="40" t="s">
        <v>6</v>
      </c>
      <c r="B313" s="1" t="s">
        <v>252</v>
      </c>
      <c r="C313" s="1" t="s">
        <v>268</v>
      </c>
      <c r="D313" s="1" t="s">
        <v>7</v>
      </c>
      <c r="E313" s="45">
        <v>3055000</v>
      </c>
      <c r="F313" s="46">
        <f>'НЕ УДАЛЯТЬ!'!H226</f>
        <v>3055</v>
      </c>
      <c r="G313" s="47">
        <v>2995086.49</v>
      </c>
      <c r="H313" s="46">
        <f>'НЕ УДАЛЯТЬ!'!K226</f>
        <v>2995</v>
      </c>
      <c r="I313" s="44">
        <f t="shared" si="4"/>
        <v>98.03600654664486</v>
      </c>
    </row>
    <row r="314" spans="1:9" ht="135" customHeight="1">
      <c r="A314" s="40" t="s">
        <v>271</v>
      </c>
      <c r="B314" s="1" t="s">
        <v>252</v>
      </c>
      <c r="C314" s="1" t="s">
        <v>272</v>
      </c>
      <c r="D314" s="1" t="s">
        <v>1601</v>
      </c>
      <c r="E314" s="41" t="s">
        <v>273</v>
      </c>
      <c r="F314" s="42">
        <f>F315</f>
        <v>3594348</v>
      </c>
      <c r="G314" s="43" t="s">
        <v>273</v>
      </c>
      <c r="H314" s="42">
        <f>H315</f>
        <v>3594348</v>
      </c>
      <c r="I314" s="44">
        <f t="shared" si="4"/>
        <v>100</v>
      </c>
    </row>
    <row r="315" spans="1:9" ht="73.5" customHeight="1">
      <c r="A315" s="40" t="s">
        <v>6</v>
      </c>
      <c r="B315" s="1" t="s">
        <v>252</v>
      </c>
      <c r="C315" s="1" t="s">
        <v>272</v>
      </c>
      <c r="D315" s="1" t="s">
        <v>7</v>
      </c>
      <c r="E315" s="45">
        <v>3594347500</v>
      </c>
      <c r="F315" s="46">
        <f>'НЕ УДАЛЯТЬ!'!H228</f>
        <v>3594348</v>
      </c>
      <c r="G315" s="47">
        <v>3594347500</v>
      </c>
      <c r="H315" s="46">
        <f>'НЕ УДАЛЯТЬ!'!K228</f>
        <v>3594348</v>
      </c>
      <c r="I315" s="44">
        <f t="shared" si="4"/>
        <v>100</v>
      </c>
    </row>
    <row r="316" spans="1:9" ht="156.75" customHeight="1">
      <c r="A316" s="40" t="s">
        <v>274</v>
      </c>
      <c r="B316" s="1" t="s">
        <v>252</v>
      </c>
      <c r="C316" s="1" t="s">
        <v>275</v>
      </c>
      <c r="D316" s="1" t="s">
        <v>1601</v>
      </c>
      <c r="E316" s="41" t="s">
        <v>276</v>
      </c>
      <c r="F316" s="42">
        <f>F317</f>
        <v>8100</v>
      </c>
      <c r="G316" s="43" t="s">
        <v>277</v>
      </c>
      <c r="H316" s="42">
        <f>H317</f>
        <v>7803</v>
      </c>
      <c r="I316" s="44">
        <f t="shared" si="4"/>
        <v>96.33333333333334</v>
      </c>
    </row>
    <row r="317" spans="1:9" ht="75.75" customHeight="1">
      <c r="A317" s="40" t="s">
        <v>6</v>
      </c>
      <c r="B317" s="1" t="s">
        <v>252</v>
      </c>
      <c r="C317" s="1" t="s">
        <v>275</v>
      </c>
      <c r="D317" s="1" t="s">
        <v>7</v>
      </c>
      <c r="E317" s="45">
        <v>8100000</v>
      </c>
      <c r="F317" s="46">
        <f>'НЕ УДАЛЯТЬ!'!H230</f>
        <v>8100</v>
      </c>
      <c r="G317" s="47">
        <v>7802782.5</v>
      </c>
      <c r="H317" s="46">
        <f>'НЕ УДАЛЯТЬ!'!K230</f>
        <v>7803</v>
      </c>
      <c r="I317" s="44">
        <f t="shared" si="4"/>
        <v>96.33333333333334</v>
      </c>
    </row>
    <row r="318" spans="1:9" ht="80.25" customHeight="1">
      <c r="A318" s="40" t="s">
        <v>278</v>
      </c>
      <c r="B318" s="1" t="s">
        <v>252</v>
      </c>
      <c r="C318" s="1" t="s">
        <v>279</v>
      </c>
      <c r="D318" s="1" t="s">
        <v>1601</v>
      </c>
      <c r="E318" s="41" t="s">
        <v>280</v>
      </c>
      <c r="F318" s="42">
        <f>F319</f>
        <v>2475</v>
      </c>
      <c r="G318" s="43" t="s">
        <v>281</v>
      </c>
      <c r="H318" s="42">
        <f>H319</f>
        <v>2475</v>
      </c>
      <c r="I318" s="44">
        <f t="shared" si="4"/>
        <v>100</v>
      </c>
    </row>
    <row r="319" spans="1:9" ht="69.75" customHeight="1">
      <c r="A319" s="40" t="s">
        <v>6</v>
      </c>
      <c r="B319" s="1" t="s">
        <v>252</v>
      </c>
      <c r="C319" s="1" t="s">
        <v>279</v>
      </c>
      <c r="D319" s="1" t="s">
        <v>7</v>
      </c>
      <c r="E319" s="45">
        <v>2474702</v>
      </c>
      <c r="F319" s="46">
        <f>'НЕ УДАЛЯТЬ!'!H232</f>
        <v>2475</v>
      </c>
      <c r="G319" s="47">
        <v>2474567.32</v>
      </c>
      <c r="H319" s="46">
        <f>'НЕ УДАЛЯТЬ!'!K232</f>
        <v>2475</v>
      </c>
      <c r="I319" s="44">
        <f t="shared" si="4"/>
        <v>100</v>
      </c>
    </row>
    <row r="320" spans="1:9" ht="62.25" customHeight="1">
      <c r="A320" s="40" t="s">
        <v>282</v>
      </c>
      <c r="B320" s="1" t="s">
        <v>252</v>
      </c>
      <c r="C320" s="1" t="s">
        <v>283</v>
      </c>
      <c r="D320" s="1" t="s">
        <v>1601</v>
      </c>
      <c r="E320" s="41" t="s">
        <v>284</v>
      </c>
      <c r="F320" s="42">
        <f>F321</f>
        <v>39234</v>
      </c>
      <c r="G320" s="43" t="s">
        <v>284</v>
      </c>
      <c r="H320" s="42">
        <f>H321</f>
        <v>39234</v>
      </c>
      <c r="I320" s="44">
        <f t="shared" si="4"/>
        <v>100</v>
      </c>
    </row>
    <row r="321" spans="1:9" ht="79.5" customHeight="1">
      <c r="A321" s="40" t="s">
        <v>6</v>
      </c>
      <c r="B321" s="1" t="s">
        <v>252</v>
      </c>
      <c r="C321" s="1" t="s">
        <v>283</v>
      </c>
      <c r="D321" s="1" t="s">
        <v>7</v>
      </c>
      <c r="E321" s="45">
        <v>39233500</v>
      </c>
      <c r="F321" s="46">
        <f>'НЕ УДАЛЯТЬ!'!H234</f>
        <v>39234</v>
      </c>
      <c r="G321" s="47">
        <v>39233500</v>
      </c>
      <c r="H321" s="46">
        <f>'НЕ УДАЛЯТЬ!'!K234</f>
        <v>39234</v>
      </c>
      <c r="I321" s="44">
        <f t="shared" si="4"/>
        <v>100</v>
      </c>
    </row>
    <row r="322" spans="1:9" ht="70.5" customHeight="1">
      <c r="A322" s="40" t="s">
        <v>285</v>
      </c>
      <c r="B322" s="1" t="s">
        <v>252</v>
      </c>
      <c r="C322" s="1" t="s">
        <v>286</v>
      </c>
      <c r="D322" s="1" t="s">
        <v>1601</v>
      </c>
      <c r="E322" s="41" t="s">
        <v>287</v>
      </c>
      <c r="F322" s="42">
        <f>F323</f>
        <v>606</v>
      </c>
      <c r="G322" s="43" t="s">
        <v>287</v>
      </c>
      <c r="H322" s="42">
        <f>H323</f>
        <v>606</v>
      </c>
      <c r="I322" s="44">
        <f t="shared" si="4"/>
        <v>100</v>
      </c>
    </row>
    <row r="323" spans="1:9" ht="73.5" customHeight="1">
      <c r="A323" s="40" t="s">
        <v>6</v>
      </c>
      <c r="B323" s="1" t="s">
        <v>252</v>
      </c>
      <c r="C323" s="1" t="s">
        <v>286</v>
      </c>
      <c r="D323" s="1" t="s">
        <v>7</v>
      </c>
      <c r="E323" s="45">
        <v>606000</v>
      </c>
      <c r="F323" s="46">
        <f>'НЕ УДАЛЯТЬ!'!H236</f>
        <v>606</v>
      </c>
      <c r="G323" s="47">
        <v>606000</v>
      </c>
      <c r="H323" s="46">
        <f>'НЕ УДАЛЯТЬ!'!K236</f>
        <v>606</v>
      </c>
      <c r="I323" s="44">
        <f t="shared" si="4"/>
        <v>100</v>
      </c>
    </row>
    <row r="324" spans="1:9" ht="57.75" customHeight="1">
      <c r="A324" s="40" t="s">
        <v>288</v>
      </c>
      <c r="B324" s="1" t="s">
        <v>252</v>
      </c>
      <c r="C324" s="1" t="s">
        <v>289</v>
      </c>
      <c r="D324" s="1" t="s">
        <v>1601</v>
      </c>
      <c r="E324" s="41" t="s">
        <v>290</v>
      </c>
      <c r="F324" s="42">
        <f>F325</f>
        <v>84607</v>
      </c>
      <c r="G324" s="43" t="s">
        <v>291</v>
      </c>
      <c r="H324" s="42">
        <f>H325</f>
        <v>78598</v>
      </c>
      <c r="I324" s="44">
        <f t="shared" si="4"/>
        <v>92.89775077712245</v>
      </c>
    </row>
    <row r="325" spans="1:9" ht="74.25" customHeight="1">
      <c r="A325" s="40" t="s">
        <v>6</v>
      </c>
      <c r="B325" s="1" t="s">
        <v>252</v>
      </c>
      <c r="C325" s="1" t="s">
        <v>289</v>
      </c>
      <c r="D325" s="1" t="s">
        <v>7</v>
      </c>
      <c r="E325" s="45">
        <v>84606600</v>
      </c>
      <c r="F325" s="46">
        <f>'НЕ УДАЛЯТЬ!'!H238</f>
        <v>84607</v>
      </c>
      <c r="G325" s="47">
        <v>78597583.92</v>
      </c>
      <c r="H325" s="46">
        <f>'НЕ УДАЛЯТЬ!'!K238</f>
        <v>78598</v>
      </c>
      <c r="I325" s="44">
        <f t="shared" si="4"/>
        <v>92.89775077712245</v>
      </c>
    </row>
    <row r="326" spans="1:9" ht="31.5">
      <c r="A326" s="40" t="s">
        <v>114</v>
      </c>
      <c r="B326" s="1" t="s">
        <v>115</v>
      </c>
      <c r="C326" s="1" t="s">
        <v>1601</v>
      </c>
      <c r="D326" s="1" t="s">
        <v>1601</v>
      </c>
      <c r="E326" s="41" t="s">
        <v>1521</v>
      </c>
      <c r="F326" s="42">
        <f>F327+F329+F331+F333+F335+F337+F339+F341+F343+F345+F347+F349+F351+F353</f>
        <v>1712377</v>
      </c>
      <c r="G326" s="43" t="s">
        <v>1522</v>
      </c>
      <c r="H326" s="42">
        <f>H327+H329+H331+H333+H335+H337+H339+H341+H343+H345+H347+H349+H351+H353</f>
        <v>1710419</v>
      </c>
      <c r="I326" s="44">
        <f t="shared" si="4"/>
        <v>99.88565602084121</v>
      </c>
    </row>
    <row r="327" spans="1:9" ht="60" customHeight="1">
      <c r="A327" s="40" t="s">
        <v>4</v>
      </c>
      <c r="B327" s="1" t="s">
        <v>115</v>
      </c>
      <c r="C327" s="1" t="s">
        <v>260</v>
      </c>
      <c r="D327" s="1" t="s">
        <v>1601</v>
      </c>
      <c r="E327" s="41" t="s">
        <v>294</v>
      </c>
      <c r="F327" s="42">
        <f>F328</f>
        <v>683551</v>
      </c>
      <c r="G327" s="43" t="s">
        <v>295</v>
      </c>
      <c r="H327" s="42">
        <f>H328</f>
        <v>682414</v>
      </c>
      <c r="I327" s="44">
        <f t="shared" si="4"/>
        <v>99.83366274060019</v>
      </c>
    </row>
    <row r="328" spans="1:9" ht="69.75" customHeight="1">
      <c r="A328" s="40" t="s">
        <v>6</v>
      </c>
      <c r="B328" s="1" t="s">
        <v>115</v>
      </c>
      <c r="C328" s="1" t="s">
        <v>260</v>
      </c>
      <c r="D328" s="1" t="s">
        <v>7</v>
      </c>
      <c r="E328" s="45">
        <v>683550600</v>
      </c>
      <c r="F328" s="46">
        <f>'НЕ УДАЛЯТЬ!'!H243</f>
        <v>683551</v>
      </c>
      <c r="G328" s="47">
        <v>682413687.05</v>
      </c>
      <c r="H328" s="46">
        <f>'НЕ УДАЛЯТЬ!'!K243</f>
        <v>682414</v>
      </c>
      <c r="I328" s="44">
        <f t="shared" si="4"/>
        <v>99.83366274060019</v>
      </c>
    </row>
    <row r="329" spans="1:9" ht="70.5" customHeight="1">
      <c r="A329" s="40" t="s">
        <v>263</v>
      </c>
      <c r="B329" s="1" t="s">
        <v>115</v>
      </c>
      <c r="C329" s="1" t="s">
        <v>264</v>
      </c>
      <c r="D329" s="1" t="s">
        <v>1601</v>
      </c>
      <c r="E329" s="41" t="s">
        <v>296</v>
      </c>
      <c r="F329" s="42">
        <f>F330</f>
        <v>365</v>
      </c>
      <c r="G329" s="43" t="s">
        <v>297</v>
      </c>
      <c r="H329" s="42">
        <f>H330</f>
        <v>289</v>
      </c>
      <c r="I329" s="44">
        <f aca="true" t="shared" si="5" ref="I329:I392">H329/F329*100</f>
        <v>79.17808219178082</v>
      </c>
    </row>
    <row r="330" spans="1:9" ht="72" customHeight="1">
      <c r="A330" s="40" t="s">
        <v>6</v>
      </c>
      <c r="B330" s="1" t="s">
        <v>115</v>
      </c>
      <c r="C330" s="1" t="s">
        <v>264</v>
      </c>
      <c r="D330" s="1" t="s">
        <v>7</v>
      </c>
      <c r="E330" s="45">
        <v>365200</v>
      </c>
      <c r="F330" s="46">
        <f>'НЕ УДАЛЯТЬ!'!H245</f>
        <v>365</v>
      </c>
      <c r="G330" s="47">
        <v>288720</v>
      </c>
      <c r="H330" s="46">
        <f>'НЕ УДАЛЯТЬ!'!K245</f>
        <v>289</v>
      </c>
      <c r="I330" s="44">
        <f t="shared" si="5"/>
        <v>79.17808219178082</v>
      </c>
    </row>
    <row r="331" spans="1:9" ht="53.25" customHeight="1">
      <c r="A331" s="40" t="s">
        <v>267</v>
      </c>
      <c r="B331" s="1" t="s">
        <v>115</v>
      </c>
      <c r="C331" s="1" t="s">
        <v>268</v>
      </c>
      <c r="D331" s="1" t="s">
        <v>1601</v>
      </c>
      <c r="E331" s="41" t="s">
        <v>298</v>
      </c>
      <c r="F331" s="42">
        <f>F332</f>
        <v>255</v>
      </c>
      <c r="G331" s="43" t="s">
        <v>299</v>
      </c>
      <c r="H331" s="42">
        <f>H332</f>
        <v>253</v>
      </c>
      <c r="I331" s="44">
        <f t="shared" si="5"/>
        <v>99.2156862745098</v>
      </c>
    </row>
    <row r="332" spans="1:9" ht="69.75" customHeight="1">
      <c r="A332" s="40" t="s">
        <v>6</v>
      </c>
      <c r="B332" s="1" t="s">
        <v>115</v>
      </c>
      <c r="C332" s="1" t="s">
        <v>268</v>
      </c>
      <c r="D332" s="1" t="s">
        <v>7</v>
      </c>
      <c r="E332" s="45">
        <v>255000</v>
      </c>
      <c r="F332" s="46">
        <f>'НЕ УДАЛЯТЬ!'!H247</f>
        <v>255</v>
      </c>
      <c r="G332" s="47">
        <v>252800</v>
      </c>
      <c r="H332" s="46">
        <f>'НЕ УДАЛЯТЬ!'!K247</f>
        <v>253</v>
      </c>
      <c r="I332" s="44">
        <f t="shared" si="5"/>
        <v>99.2156862745098</v>
      </c>
    </row>
    <row r="333" spans="1:9" ht="72.75" customHeight="1">
      <c r="A333" s="40" t="s">
        <v>278</v>
      </c>
      <c r="B333" s="1" t="s">
        <v>115</v>
      </c>
      <c r="C333" s="1" t="s">
        <v>279</v>
      </c>
      <c r="D333" s="1" t="s">
        <v>1601</v>
      </c>
      <c r="E333" s="41" t="s">
        <v>246</v>
      </c>
      <c r="F333" s="42">
        <f>F334</f>
        <v>1010</v>
      </c>
      <c r="G333" s="43" t="s">
        <v>246</v>
      </c>
      <c r="H333" s="42">
        <f>H334</f>
        <v>1010</v>
      </c>
      <c r="I333" s="44">
        <f t="shared" si="5"/>
        <v>100</v>
      </c>
    </row>
    <row r="334" spans="1:9" ht="69" customHeight="1">
      <c r="A334" s="40" t="s">
        <v>6</v>
      </c>
      <c r="B334" s="1" t="s">
        <v>115</v>
      </c>
      <c r="C334" s="1" t="s">
        <v>279</v>
      </c>
      <c r="D334" s="1" t="s">
        <v>7</v>
      </c>
      <c r="E334" s="45">
        <v>1010000</v>
      </c>
      <c r="F334" s="46">
        <f>'НЕ УДАЛЯТЬ!'!H249</f>
        <v>1010</v>
      </c>
      <c r="G334" s="47">
        <v>1010000</v>
      </c>
      <c r="H334" s="46">
        <f>'НЕ УДАЛЯТЬ!'!K249</f>
        <v>1010</v>
      </c>
      <c r="I334" s="44">
        <f t="shared" si="5"/>
        <v>100</v>
      </c>
    </row>
    <row r="335" spans="1:9" ht="67.5" customHeight="1">
      <c r="A335" s="40" t="s">
        <v>300</v>
      </c>
      <c r="B335" s="1" t="s">
        <v>115</v>
      </c>
      <c r="C335" s="1" t="s">
        <v>301</v>
      </c>
      <c r="D335" s="1" t="s">
        <v>1601</v>
      </c>
      <c r="E335" s="41" t="s">
        <v>302</v>
      </c>
      <c r="F335" s="42">
        <f>F336</f>
        <v>4646</v>
      </c>
      <c r="G335" s="43" t="s">
        <v>302</v>
      </c>
      <c r="H335" s="42">
        <f>H336</f>
        <v>4646</v>
      </c>
      <c r="I335" s="44">
        <f t="shared" si="5"/>
        <v>100</v>
      </c>
    </row>
    <row r="336" spans="1:9" ht="74.25" customHeight="1">
      <c r="A336" s="40" t="s">
        <v>6</v>
      </c>
      <c r="B336" s="1" t="s">
        <v>115</v>
      </c>
      <c r="C336" s="1" t="s">
        <v>301</v>
      </c>
      <c r="D336" s="1" t="s">
        <v>7</v>
      </c>
      <c r="E336" s="45">
        <v>4646000</v>
      </c>
      <c r="F336" s="46">
        <f>'НЕ УДАЛЯТЬ!'!H251</f>
        <v>4646</v>
      </c>
      <c r="G336" s="47">
        <v>4646000</v>
      </c>
      <c r="H336" s="46">
        <f>'НЕ УДАЛЯТЬ!'!K251</f>
        <v>4646</v>
      </c>
      <c r="I336" s="44">
        <f t="shared" si="5"/>
        <v>100</v>
      </c>
    </row>
    <row r="337" spans="1:9" ht="39" customHeight="1">
      <c r="A337" s="40" t="s">
        <v>122</v>
      </c>
      <c r="B337" s="1" t="s">
        <v>115</v>
      </c>
      <c r="C337" s="1" t="s">
        <v>123</v>
      </c>
      <c r="D337" s="1" t="s">
        <v>1601</v>
      </c>
      <c r="E337" s="41" t="s">
        <v>124</v>
      </c>
      <c r="F337" s="42">
        <f>F338</f>
        <v>1150</v>
      </c>
      <c r="G337" s="43" t="s">
        <v>125</v>
      </c>
      <c r="H337" s="42">
        <f>H338</f>
        <v>1149</v>
      </c>
      <c r="I337" s="44">
        <f t="shared" si="5"/>
        <v>99.91304347826086</v>
      </c>
    </row>
    <row r="338" spans="1:9" ht="69.75" customHeight="1">
      <c r="A338" s="40" t="s">
        <v>6</v>
      </c>
      <c r="B338" s="1" t="s">
        <v>115</v>
      </c>
      <c r="C338" s="1" t="s">
        <v>123</v>
      </c>
      <c r="D338" s="1" t="s">
        <v>7</v>
      </c>
      <c r="E338" s="45">
        <v>1150000</v>
      </c>
      <c r="F338" s="46">
        <f>'НЕ УДАЛЯТЬ!'!H133</f>
        <v>1150</v>
      </c>
      <c r="G338" s="47">
        <v>1149211.66</v>
      </c>
      <c r="H338" s="46">
        <f>'НЕ УДАЛЯТЬ!'!K133</f>
        <v>1149</v>
      </c>
      <c r="I338" s="44">
        <f t="shared" si="5"/>
        <v>99.91304347826086</v>
      </c>
    </row>
    <row r="339" spans="1:9" ht="60" customHeight="1">
      <c r="A339" s="40" t="s">
        <v>4</v>
      </c>
      <c r="B339" s="1" t="s">
        <v>115</v>
      </c>
      <c r="C339" s="1" t="s">
        <v>126</v>
      </c>
      <c r="D339" s="1" t="s">
        <v>1601</v>
      </c>
      <c r="E339" s="41" t="s">
        <v>127</v>
      </c>
      <c r="F339" s="42">
        <f>F340</f>
        <v>518452</v>
      </c>
      <c r="G339" s="43" t="s">
        <v>128</v>
      </c>
      <c r="H339" s="42">
        <f>H340</f>
        <v>518075</v>
      </c>
      <c r="I339" s="44">
        <f t="shared" si="5"/>
        <v>99.92728352865839</v>
      </c>
    </row>
    <row r="340" spans="1:9" ht="70.5" customHeight="1">
      <c r="A340" s="40" t="s">
        <v>6</v>
      </c>
      <c r="B340" s="1" t="s">
        <v>115</v>
      </c>
      <c r="C340" s="1" t="s">
        <v>126</v>
      </c>
      <c r="D340" s="1" t="s">
        <v>7</v>
      </c>
      <c r="E340" s="45">
        <v>518452000</v>
      </c>
      <c r="F340" s="46">
        <f>'НЕ УДАЛЯТЬ!'!H135</f>
        <v>518452</v>
      </c>
      <c r="G340" s="47">
        <v>518075164.84</v>
      </c>
      <c r="H340" s="46">
        <f>'НЕ УДАЛЯТЬ!'!K135</f>
        <v>518075</v>
      </c>
      <c r="I340" s="44">
        <f t="shared" si="5"/>
        <v>99.92728352865839</v>
      </c>
    </row>
    <row r="341" spans="1:9" ht="76.5" customHeight="1">
      <c r="A341" s="40" t="s">
        <v>129</v>
      </c>
      <c r="B341" s="1" t="s">
        <v>115</v>
      </c>
      <c r="C341" s="1" t="s">
        <v>130</v>
      </c>
      <c r="D341" s="1" t="s">
        <v>1601</v>
      </c>
      <c r="E341" s="41" t="s">
        <v>131</v>
      </c>
      <c r="F341" s="42">
        <f>F342</f>
        <v>300</v>
      </c>
      <c r="G341" s="43" t="s">
        <v>132</v>
      </c>
      <c r="H341" s="42">
        <f>H342</f>
        <v>298</v>
      </c>
      <c r="I341" s="44">
        <f t="shared" si="5"/>
        <v>99.33333333333333</v>
      </c>
    </row>
    <row r="342" spans="1:9" ht="69" customHeight="1">
      <c r="A342" s="40" t="s">
        <v>6</v>
      </c>
      <c r="B342" s="1" t="s">
        <v>115</v>
      </c>
      <c r="C342" s="1" t="s">
        <v>130</v>
      </c>
      <c r="D342" s="1" t="s">
        <v>7</v>
      </c>
      <c r="E342" s="45">
        <v>300000</v>
      </c>
      <c r="F342" s="46">
        <f>'НЕ УДАЛЯТЬ!'!H137</f>
        <v>300</v>
      </c>
      <c r="G342" s="47">
        <v>298300</v>
      </c>
      <c r="H342" s="46">
        <f>'НЕ УДАЛЯТЬ!'!K137</f>
        <v>298</v>
      </c>
      <c r="I342" s="44">
        <f t="shared" si="5"/>
        <v>99.33333333333333</v>
      </c>
    </row>
    <row r="343" spans="1:9" ht="46.5" customHeight="1">
      <c r="A343" s="40" t="s">
        <v>133</v>
      </c>
      <c r="B343" s="1" t="s">
        <v>115</v>
      </c>
      <c r="C343" s="1" t="s">
        <v>134</v>
      </c>
      <c r="D343" s="1" t="s">
        <v>1601</v>
      </c>
      <c r="E343" s="41" t="s">
        <v>135</v>
      </c>
      <c r="F343" s="42">
        <f>F344</f>
        <v>110</v>
      </c>
      <c r="G343" s="43" t="s">
        <v>136</v>
      </c>
      <c r="H343" s="42">
        <f>H344</f>
        <v>110</v>
      </c>
      <c r="I343" s="44">
        <f t="shared" si="5"/>
        <v>100</v>
      </c>
    </row>
    <row r="344" spans="1:9" ht="70.5" customHeight="1">
      <c r="A344" s="40" t="s">
        <v>6</v>
      </c>
      <c r="B344" s="1" t="s">
        <v>115</v>
      </c>
      <c r="C344" s="1" t="s">
        <v>134</v>
      </c>
      <c r="D344" s="1" t="s">
        <v>7</v>
      </c>
      <c r="E344" s="45">
        <v>110000</v>
      </c>
      <c r="F344" s="46">
        <f>'НЕ УДАЛЯТЬ!'!H139</f>
        <v>110</v>
      </c>
      <c r="G344" s="47">
        <v>109497</v>
      </c>
      <c r="H344" s="46">
        <f>'НЕ УДАЛЯТЬ!'!K139</f>
        <v>110</v>
      </c>
      <c r="I344" s="44">
        <f t="shared" si="5"/>
        <v>100</v>
      </c>
    </row>
    <row r="345" spans="1:9" ht="72" customHeight="1">
      <c r="A345" s="40" t="s">
        <v>137</v>
      </c>
      <c r="B345" s="1" t="s">
        <v>115</v>
      </c>
      <c r="C345" s="1" t="s">
        <v>138</v>
      </c>
      <c r="D345" s="1" t="s">
        <v>1601</v>
      </c>
      <c r="E345" s="41" t="s">
        <v>139</v>
      </c>
      <c r="F345" s="42">
        <f>F346</f>
        <v>2122</v>
      </c>
      <c r="G345" s="43" t="s">
        <v>140</v>
      </c>
      <c r="H345" s="42">
        <f>H346</f>
        <v>2121</v>
      </c>
      <c r="I345" s="44">
        <f t="shared" si="5"/>
        <v>99.95287464655985</v>
      </c>
    </row>
    <row r="346" spans="1:9" ht="70.5" customHeight="1">
      <c r="A346" s="40" t="s">
        <v>6</v>
      </c>
      <c r="B346" s="1" t="s">
        <v>115</v>
      </c>
      <c r="C346" s="1" t="s">
        <v>138</v>
      </c>
      <c r="D346" s="1" t="s">
        <v>7</v>
      </c>
      <c r="E346" s="45">
        <v>2122000</v>
      </c>
      <c r="F346" s="46">
        <f>'НЕ УДАЛЯТЬ!'!H141</f>
        <v>2122</v>
      </c>
      <c r="G346" s="47">
        <v>2121208.06</v>
      </c>
      <c r="H346" s="46">
        <f>'НЕ УДАЛЯТЬ!'!K141</f>
        <v>2121</v>
      </c>
      <c r="I346" s="44">
        <f t="shared" si="5"/>
        <v>99.95287464655985</v>
      </c>
    </row>
    <row r="347" spans="1:9" ht="42.75" customHeight="1">
      <c r="A347" s="40" t="s">
        <v>122</v>
      </c>
      <c r="B347" s="1" t="s">
        <v>115</v>
      </c>
      <c r="C347" s="1" t="s">
        <v>1002</v>
      </c>
      <c r="D347" s="1" t="s">
        <v>1601</v>
      </c>
      <c r="E347" s="41" t="s">
        <v>1000</v>
      </c>
      <c r="F347" s="42">
        <f>F348</f>
        <v>2001</v>
      </c>
      <c r="G347" s="43" t="s">
        <v>1001</v>
      </c>
      <c r="H347" s="42">
        <f>H348</f>
        <v>2001</v>
      </c>
      <c r="I347" s="44">
        <f t="shared" si="5"/>
        <v>100</v>
      </c>
    </row>
    <row r="348" spans="1:9" ht="70.5" customHeight="1">
      <c r="A348" s="40" t="s">
        <v>6</v>
      </c>
      <c r="B348" s="1" t="s">
        <v>115</v>
      </c>
      <c r="C348" s="1" t="s">
        <v>1002</v>
      </c>
      <c r="D348" s="1" t="s">
        <v>7</v>
      </c>
      <c r="E348" s="45">
        <v>2001000</v>
      </c>
      <c r="F348" s="46">
        <f>'НЕ УДАЛЯТЬ!'!H1005</f>
        <v>2001</v>
      </c>
      <c r="G348" s="47">
        <v>2000976</v>
      </c>
      <c r="H348" s="46">
        <f>'НЕ УДАЛЯТЬ!'!K1005</f>
        <v>2001</v>
      </c>
      <c r="I348" s="44">
        <f t="shared" si="5"/>
        <v>100</v>
      </c>
    </row>
    <row r="349" spans="1:9" ht="54" customHeight="1">
      <c r="A349" s="40" t="s">
        <v>4</v>
      </c>
      <c r="B349" s="1" t="s">
        <v>115</v>
      </c>
      <c r="C349" s="1" t="s">
        <v>1007</v>
      </c>
      <c r="D349" s="1" t="s">
        <v>1601</v>
      </c>
      <c r="E349" s="41" t="s">
        <v>1008</v>
      </c>
      <c r="F349" s="42">
        <f>F350</f>
        <v>498045</v>
      </c>
      <c r="G349" s="43" t="s">
        <v>1009</v>
      </c>
      <c r="H349" s="42">
        <f>H350</f>
        <v>497683</v>
      </c>
      <c r="I349" s="44">
        <f t="shared" si="5"/>
        <v>99.92731580479676</v>
      </c>
    </row>
    <row r="350" spans="1:9" ht="72" customHeight="1">
      <c r="A350" s="40" t="s">
        <v>6</v>
      </c>
      <c r="B350" s="1" t="s">
        <v>115</v>
      </c>
      <c r="C350" s="1" t="s">
        <v>1007</v>
      </c>
      <c r="D350" s="1" t="s">
        <v>7</v>
      </c>
      <c r="E350" s="45">
        <v>498045000</v>
      </c>
      <c r="F350" s="46">
        <f>'НЕ УДАЛЯТЬ!'!H1008</f>
        <v>498045</v>
      </c>
      <c r="G350" s="47">
        <v>497683427.8</v>
      </c>
      <c r="H350" s="46">
        <f>'НЕ УДАЛЯТЬ!'!K1008</f>
        <v>497683</v>
      </c>
      <c r="I350" s="44">
        <f t="shared" si="5"/>
        <v>99.92731580479676</v>
      </c>
    </row>
    <row r="351" spans="1:9" ht="76.5" customHeight="1">
      <c r="A351" s="40" t="s">
        <v>1010</v>
      </c>
      <c r="B351" s="1" t="s">
        <v>115</v>
      </c>
      <c r="C351" s="1" t="s">
        <v>1011</v>
      </c>
      <c r="D351" s="1" t="s">
        <v>1601</v>
      </c>
      <c r="E351" s="41" t="s">
        <v>1012</v>
      </c>
      <c r="F351" s="42">
        <f>F352</f>
        <v>340</v>
      </c>
      <c r="G351" s="43" t="s">
        <v>1012</v>
      </c>
      <c r="H351" s="42">
        <f>H352</f>
        <v>340</v>
      </c>
      <c r="I351" s="44">
        <f t="shared" si="5"/>
        <v>100</v>
      </c>
    </row>
    <row r="352" spans="1:9" ht="72" customHeight="1">
      <c r="A352" s="40" t="s">
        <v>6</v>
      </c>
      <c r="B352" s="1" t="s">
        <v>115</v>
      </c>
      <c r="C352" s="1" t="s">
        <v>1011</v>
      </c>
      <c r="D352" s="1" t="s">
        <v>7</v>
      </c>
      <c r="E352" s="45">
        <v>340000</v>
      </c>
      <c r="F352" s="46">
        <f>'НЕ УДАЛЯТЬ!'!H1010</f>
        <v>340</v>
      </c>
      <c r="G352" s="47">
        <v>340000</v>
      </c>
      <c r="H352" s="46">
        <f>'НЕ УДАЛЯТЬ!'!K1010</f>
        <v>340</v>
      </c>
      <c r="I352" s="44">
        <f t="shared" si="5"/>
        <v>100</v>
      </c>
    </row>
    <row r="353" spans="1:9" ht="51.75" customHeight="1">
      <c r="A353" s="40" t="s">
        <v>1013</v>
      </c>
      <c r="B353" s="1" t="s">
        <v>115</v>
      </c>
      <c r="C353" s="1" t="s">
        <v>1014</v>
      </c>
      <c r="D353" s="1" t="s">
        <v>1601</v>
      </c>
      <c r="E353" s="41" t="s">
        <v>1015</v>
      </c>
      <c r="F353" s="42">
        <f>F354</f>
        <v>30</v>
      </c>
      <c r="G353" s="43" t="s">
        <v>1015</v>
      </c>
      <c r="H353" s="42">
        <f>H354</f>
        <v>30</v>
      </c>
      <c r="I353" s="44">
        <f t="shared" si="5"/>
        <v>100</v>
      </c>
    </row>
    <row r="354" spans="1:9" ht="69.75" customHeight="1">
      <c r="A354" s="40" t="s">
        <v>6</v>
      </c>
      <c r="B354" s="1" t="s">
        <v>115</v>
      </c>
      <c r="C354" s="1" t="s">
        <v>1014</v>
      </c>
      <c r="D354" s="1" t="s">
        <v>7</v>
      </c>
      <c r="E354" s="45">
        <v>30000</v>
      </c>
      <c r="F354" s="46">
        <f>'НЕ УДАЛЯТЬ!'!H1012</f>
        <v>30</v>
      </c>
      <c r="G354" s="47">
        <v>30000</v>
      </c>
      <c r="H354" s="46">
        <f>'НЕ УДАЛЯТЬ!'!K1012</f>
        <v>30</v>
      </c>
      <c r="I354" s="44">
        <f t="shared" si="5"/>
        <v>100</v>
      </c>
    </row>
    <row r="355" spans="1:9" ht="52.5" customHeight="1">
      <c r="A355" s="40" t="s">
        <v>33</v>
      </c>
      <c r="B355" s="1" t="s">
        <v>34</v>
      </c>
      <c r="C355" s="1" t="s">
        <v>1601</v>
      </c>
      <c r="D355" s="1" t="s">
        <v>1601</v>
      </c>
      <c r="E355" s="41" t="s">
        <v>35</v>
      </c>
      <c r="F355" s="42">
        <f>F356</f>
        <v>224</v>
      </c>
      <c r="G355" s="43" t="s">
        <v>36</v>
      </c>
      <c r="H355" s="42">
        <f>H356</f>
        <v>224</v>
      </c>
      <c r="I355" s="44">
        <f t="shared" si="5"/>
        <v>100</v>
      </c>
    </row>
    <row r="356" spans="1:9" ht="57.75" customHeight="1">
      <c r="A356" s="40" t="s">
        <v>39</v>
      </c>
      <c r="B356" s="1" t="s">
        <v>34</v>
      </c>
      <c r="C356" s="1" t="s">
        <v>40</v>
      </c>
      <c r="D356" s="1" t="s">
        <v>1601</v>
      </c>
      <c r="E356" s="41" t="s">
        <v>35</v>
      </c>
      <c r="F356" s="42">
        <f>F357</f>
        <v>224</v>
      </c>
      <c r="G356" s="43" t="s">
        <v>36</v>
      </c>
      <c r="H356" s="42">
        <f>H357</f>
        <v>224</v>
      </c>
      <c r="I356" s="44">
        <f t="shared" si="5"/>
        <v>100</v>
      </c>
    </row>
    <row r="357" spans="1:9" ht="72" customHeight="1">
      <c r="A357" s="40" t="s">
        <v>6</v>
      </c>
      <c r="B357" s="1" t="s">
        <v>34</v>
      </c>
      <c r="C357" s="1" t="s">
        <v>40</v>
      </c>
      <c r="D357" s="1" t="s">
        <v>7</v>
      </c>
      <c r="E357" s="45">
        <v>224000</v>
      </c>
      <c r="F357" s="46">
        <f>'НЕ УДАЛЯТЬ!'!H85</f>
        <v>224</v>
      </c>
      <c r="G357" s="47">
        <v>223850</v>
      </c>
      <c r="H357" s="46">
        <f>'НЕ УДАЛЯТЬ!'!K85</f>
        <v>224</v>
      </c>
      <c r="I357" s="44">
        <f t="shared" si="5"/>
        <v>100</v>
      </c>
    </row>
    <row r="358" spans="1:9" ht="18.75" customHeight="1">
      <c r="A358" s="40" t="s">
        <v>303</v>
      </c>
      <c r="B358" s="1" t="s">
        <v>304</v>
      </c>
      <c r="C358" s="1" t="s">
        <v>1601</v>
      </c>
      <c r="D358" s="1" t="s">
        <v>1601</v>
      </c>
      <c r="E358" s="41" t="s">
        <v>1523</v>
      </c>
      <c r="F358" s="42">
        <f>F359+F361+F363+F367+F369+F371+F374+F377+F379+F381</f>
        <v>104531</v>
      </c>
      <c r="G358" s="43" t="s">
        <v>1524</v>
      </c>
      <c r="H358" s="42">
        <f>H359+H361+H363+H367+H369+H371+H374+H377+H379+H381</f>
        <v>104425</v>
      </c>
      <c r="I358" s="44">
        <f t="shared" si="5"/>
        <v>99.8985946752638</v>
      </c>
    </row>
    <row r="359" spans="1:9" ht="58.5" customHeight="1">
      <c r="A359" s="40" t="s">
        <v>4</v>
      </c>
      <c r="B359" s="1" t="s">
        <v>304</v>
      </c>
      <c r="C359" s="1" t="s">
        <v>313</v>
      </c>
      <c r="D359" s="1" t="s">
        <v>1601</v>
      </c>
      <c r="E359" s="41" t="s">
        <v>314</v>
      </c>
      <c r="F359" s="42">
        <f>F360</f>
        <v>34369</v>
      </c>
      <c r="G359" s="43" t="s">
        <v>315</v>
      </c>
      <c r="H359" s="42">
        <f>H360</f>
        <v>34305</v>
      </c>
      <c r="I359" s="44">
        <f t="shared" si="5"/>
        <v>99.81378567895487</v>
      </c>
    </row>
    <row r="360" spans="1:9" ht="72" customHeight="1">
      <c r="A360" s="40" t="s">
        <v>6</v>
      </c>
      <c r="B360" s="1" t="s">
        <v>304</v>
      </c>
      <c r="C360" s="1" t="s">
        <v>313</v>
      </c>
      <c r="D360" s="1" t="s">
        <v>7</v>
      </c>
      <c r="E360" s="45">
        <v>34369000</v>
      </c>
      <c r="F360" s="46">
        <f>'НЕ УДАЛЯТЬ!'!H256</f>
        <v>34369</v>
      </c>
      <c r="G360" s="47">
        <v>34304696.36</v>
      </c>
      <c r="H360" s="46">
        <f>'НЕ УДАЛЯТЬ!'!K256</f>
        <v>34305</v>
      </c>
      <c r="I360" s="44">
        <f t="shared" si="5"/>
        <v>99.81378567895487</v>
      </c>
    </row>
    <row r="361" spans="1:9" ht="54" customHeight="1">
      <c r="A361" s="40" t="s">
        <v>316</v>
      </c>
      <c r="B361" s="1" t="s">
        <v>304</v>
      </c>
      <c r="C361" s="1" t="s">
        <v>317</v>
      </c>
      <c r="D361" s="1" t="s">
        <v>1601</v>
      </c>
      <c r="E361" s="41" t="s">
        <v>318</v>
      </c>
      <c r="F361" s="42">
        <f>F362</f>
        <v>537</v>
      </c>
      <c r="G361" s="43" t="s">
        <v>318</v>
      </c>
      <c r="H361" s="42">
        <f>H362</f>
        <v>537</v>
      </c>
      <c r="I361" s="44">
        <f t="shared" si="5"/>
        <v>100</v>
      </c>
    </row>
    <row r="362" spans="1:9" ht="73.5" customHeight="1">
      <c r="A362" s="40" t="s">
        <v>6</v>
      </c>
      <c r="B362" s="1" t="s">
        <v>304</v>
      </c>
      <c r="C362" s="1" t="s">
        <v>317</v>
      </c>
      <c r="D362" s="1" t="s">
        <v>7</v>
      </c>
      <c r="E362" s="45">
        <v>537330.02</v>
      </c>
      <c r="F362" s="46">
        <f>'НЕ УДАЛЯТЬ!'!H258</f>
        <v>537</v>
      </c>
      <c r="G362" s="47">
        <v>537330.02</v>
      </c>
      <c r="H362" s="46">
        <f>'НЕ УДАЛЯТЬ!'!K258</f>
        <v>537</v>
      </c>
      <c r="I362" s="44">
        <f t="shared" si="5"/>
        <v>100</v>
      </c>
    </row>
    <row r="363" spans="1:9" ht="31.5">
      <c r="A363" s="40" t="s">
        <v>319</v>
      </c>
      <c r="B363" s="1" t="s">
        <v>304</v>
      </c>
      <c r="C363" s="1" t="s">
        <v>320</v>
      </c>
      <c r="D363" s="1" t="s">
        <v>1601</v>
      </c>
      <c r="E363" s="41" t="s">
        <v>321</v>
      </c>
      <c r="F363" s="42">
        <f>F364+F365+F366</f>
        <v>46913</v>
      </c>
      <c r="G363" s="43" t="s">
        <v>322</v>
      </c>
      <c r="H363" s="42">
        <f>H364+H365+H366</f>
        <v>46907</v>
      </c>
      <c r="I363" s="44">
        <f t="shared" si="5"/>
        <v>99.98721036812823</v>
      </c>
    </row>
    <row r="364" spans="1:9" ht="31.5">
      <c r="A364" s="40" t="s">
        <v>1658</v>
      </c>
      <c r="B364" s="1" t="s">
        <v>304</v>
      </c>
      <c r="C364" s="1" t="s">
        <v>320</v>
      </c>
      <c r="D364" s="1" t="s">
        <v>1659</v>
      </c>
      <c r="E364" s="45">
        <v>2908443.1</v>
      </c>
      <c r="F364" s="46">
        <f>'НЕ УДАЛЯТЬ!'!H260</f>
        <v>2908</v>
      </c>
      <c r="G364" s="47">
        <v>2902284</v>
      </c>
      <c r="H364" s="46">
        <f>'НЕ УДАЛЯТЬ!'!K260</f>
        <v>2902</v>
      </c>
      <c r="I364" s="44">
        <f t="shared" si="5"/>
        <v>99.79367262723521</v>
      </c>
    </row>
    <row r="365" spans="1:9" ht="74.25" customHeight="1">
      <c r="A365" s="40" t="s">
        <v>6</v>
      </c>
      <c r="B365" s="1" t="s">
        <v>304</v>
      </c>
      <c r="C365" s="1" t="s">
        <v>320</v>
      </c>
      <c r="D365" s="1" t="s">
        <v>7</v>
      </c>
      <c r="E365" s="45">
        <v>27742802</v>
      </c>
      <c r="F365" s="46">
        <f>'НЕ УДАЛЯТЬ!'!H261</f>
        <v>27743</v>
      </c>
      <c r="G365" s="47">
        <v>27742802</v>
      </c>
      <c r="H365" s="46">
        <f>'НЕ УДАЛЯТЬ!'!K261</f>
        <v>27743</v>
      </c>
      <c r="I365" s="44">
        <f t="shared" si="5"/>
        <v>100</v>
      </c>
    </row>
    <row r="366" spans="1:9" ht="15.75">
      <c r="A366" s="40" t="s">
        <v>1641</v>
      </c>
      <c r="B366" s="1" t="s">
        <v>304</v>
      </c>
      <c r="C366" s="1" t="s">
        <v>320</v>
      </c>
      <c r="D366" s="1" t="s">
        <v>1642</v>
      </c>
      <c r="E366" s="45">
        <v>16262492.4</v>
      </c>
      <c r="F366" s="46">
        <f>'НЕ УДАЛЯТЬ!'!H262</f>
        <v>16262</v>
      </c>
      <c r="G366" s="47">
        <v>16262492.4</v>
      </c>
      <c r="H366" s="46">
        <f>'НЕ УДАЛЯТЬ!'!K262</f>
        <v>16262</v>
      </c>
      <c r="I366" s="44">
        <f t="shared" si="5"/>
        <v>100</v>
      </c>
    </row>
    <row r="367" spans="1:9" ht="60" customHeight="1">
      <c r="A367" s="40" t="s">
        <v>323</v>
      </c>
      <c r="B367" s="1" t="s">
        <v>304</v>
      </c>
      <c r="C367" s="1" t="s">
        <v>324</v>
      </c>
      <c r="D367" s="1" t="s">
        <v>1601</v>
      </c>
      <c r="E367" s="41" t="s">
        <v>325</v>
      </c>
      <c r="F367" s="42">
        <f>F368</f>
        <v>7800</v>
      </c>
      <c r="G367" s="43" t="s">
        <v>325</v>
      </c>
      <c r="H367" s="42">
        <f>H368</f>
        <v>7800</v>
      </c>
      <c r="I367" s="44">
        <f t="shared" si="5"/>
        <v>100</v>
      </c>
    </row>
    <row r="368" spans="1:9" ht="74.25" customHeight="1">
      <c r="A368" s="40" t="s">
        <v>6</v>
      </c>
      <c r="B368" s="1" t="s">
        <v>304</v>
      </c>
      <c r="C368" s="1" t="s">
        <v>324</v>
      </c>
      <c r="D368" s="1" t="s">
        <v>7</v>
      </c>
      <c r="E368" s="45">
        <v>7800000</v>
      </c>
      <c r="F368" s="46">
        <f>'НЕ УДАЛЯТЬ!'!H264</f>
        <v>7800</v>
      </c>
      <c r="G368" s="47">
        <v>7800000</v>
      </c>
      <c r="H368" s="46">
        <f>'НЕ УДАЛЯТЬ!'!K264</f>
        <v>7800</v>
      </c>
      <c r="I368" s="44">
        <f t="shared" si="5"/>
        <v>100</v>
      </c>
    </row>
    <row r="369" spans="1:9" ht="47.25">
      <c r="A369" s="40" t="s">
        <v>328</v>
      </c>
      <c r="B369" s="1" t="s">
        <v>304</v>
      </c>
      <c r="C369" s="1" t="s">
        <v>329</v>
      </c>
      <c r="D369" s="1" t="s">
        <v>1601</v>
      </c>
      <c r="E369" s="41" t="s">
        <v>326</v>
      </c>
      <c r="F369" s="42">
        <f>F370</f>
        <v>6916</v>
      </c>
      <c r="G369" s="43" t="s">
        <v>327</v>
      </c>
      <c r="H369" s="42">
        <f>H370</f>
        <v>6886</v>
      </c>
      <c r="I369" s="44">
        <f t="shared" si="5"/>
        <v>99.56622325043377</v>
      </c>
    </row>
    <row r="370" spans="1:9" ht="72" customHeight="1">
      <c r="A370" s="40" t="s">
        <v>6</v>
      </c>
      <c r="B370" s="1" t="s">
        <v>304</v>
      </c>
      <c r="C370" s="1" t="s">
        <v>329</v>
      </c>
      <c r="D370" s="1" t="s">
        <v>7</v>
      </c>
      <c r="E370" s="45">
        <v>6915569.98</v>
      </c>
      <c r="F370" s="46">
        <f>'НЕ УДАЛЯТЬ!'!H267</f>
        <v>6916</v>
      </c>
      <c r="G370" s="47">
        <v>6885876.53</v>
      </c>
      <c r="H370" s="46">
        <f>'НЕ УДАЛЯТЬ!'!K267</f>
        <v>6886</v>
      </c>
      <c r="I370" s="44">
        <f t="shared" si="5"/>
        <v>99.56622325043377</v>
      </c>
    </row>
    <row r="371" spans="1:9" ht="31.5">
      <c r="A371" s="40" t="s">
        <v>334</v>
      </c>
      <c r="B371" s="1" t="s">
        <v>304</v>
      </c>
      <c r="C371" s="1" t="s">
        <v>335</v>
      </c>
      <c r="D371" s="1" t="s">
        <v>1601</v>
      </c>
      <c r="E371" s="41" t="s">
        <v>1525</v>
      </c>
      <c r="F371" s="42">
        <f>F372+F373</f>
        <v>2728</v>
      </c>
      <c r="G371" s="43" t="s">
        <v>1526</v>
      </c>
      <c r="H371" s="42">
        <f>H372+H373</f>
        <v>2725</v>
      </c>
      <c r="I371" s="44">
        <f t="shared" si="5"/>
        <v>99.8900293255132</v>
      </c>
    </row>
    <row r="372" spans="1:9" ht="54.75" customHeight="1">
      <c r="A372" s="40" t="s">
        <v>1635</v>
      </c>
      <c r="B372" s="1" t="s">
        <v>304</v>
      </c>
      <c r="C372" s="1" t="s">
        <v>335</v>
      </c>
      <c r="D372" s="1" t="s">
        <v>1636</v>
      </c>
      <c r="E372" s="45">
        <v>535126.35</v>
      </c>
      <c r="F372" s="46">
        <f>'НЕ УДАЛЯТЬ!'!H270+'НЕ УДАЛЯТЬ!'!H413+'НЕ УДАЛЯТЬ!'!H515+'НЕ УДАЛЯТЬ!'!H619+'НЕ УДАЛЯТЬ!'!H727+'НЕ УДАЛЯТЬ!'!H832+'НЕ УДАЛЯТЬ!'!H933</f>
        <v>535</v>
      </c>
      <c r="G372" s="47">
        <v>532992.58</v>
      </c>
      <c r="H372" s="46">
        <f>'НЕ УДАЛЯТЬ!'!K270+'НЕ УДАЛЯТЬ!'!K413+'НЕ УДАЛЯТЬ!'!K515+'НЕ УДАЛЯТЬ!'!K619+'НЕ УДАЛЯТЬ!'!K727+'НЕ УДАЛЯТЬ!'!K832+'НЕ УДАЛЯТЬ!'!K933</f>
        <v>533</v>
      </c>
      <c r="I372" s="44">
        <f t="shared" si="5"/>
        <v>99.62616822429906</v>
      </c>
    </row>
    <row r="373" spans="1:9" ht="72" customHeight="1">
      <c r="A373" s="40" t="s">
        <v>6</v>
      </c>
      <c r="B373" s="1" t="s">
        <v>304</v>
      </c>
      <c r="C373" s="1" t="s">
        <v>335</v>
      </c>
      <c r="D373" s="1" t="s">
        <v>7</v>
      </c>
      <c r="E373" s="45">
        <v>2192873.65</v>
      </c>
      <c r="F373" s="46">
        <f>'НЕ УДАЛЯТЬ!'!H271</f>
        <v>2193</v>
      </c>
      <c r="G373" s="47">
        <v>2192397.02</v>
      </c>
      <c r="H373" s="46">
        <f>'НЕ УДАЛЯТЬ!'!K271</f>
        <v>2192</v>
      </c>
      <c r="I373" s="44">
        <f t="shared" si="5"/>
        <v>99.95440036479708</v>
      </c>
    </row>
    <row r="374" spans="1:9" ht="37.5" customHeight="1">
      <c r="A374" s="40" t="s">
        <v>148</v>
      </c>
      <c r="B374" s="1" t="s">
        <v>304</v>
      </c>
      <c r="C374" s="1" t="s">
        <v>149</v>
      </c>
      <c r="D374" s="1" t="s">
        <v>1601</v>
      </c>
      <c r="E374" s="41" t="s">
        <v>1527</v>
      </c>
      <c r="F374" s="42">
        <f>F375+F376</f>
        <v>505</v>
      </c>
      <c r="G374" s="43" t="s">
        <v>1528</v>
      </c>
      <c r="H374" s="42">
        <f>H375+H376</f>
        <v>502</v>
      </c>
      <c r="I374" s="44">
        <f t="shared" si="5"/>
        <v>99.4059405940594</v>
      </c>
    </row>
    <row r="375" spans="1:9" ht="48.75" customHeight="1">
      <c r="A375" s="40" t="s">
        <v>1635</v>
      </c>
      <c r="B375" s="1" t="s">
        <v>304</v>
      </c>
      <c r="C375" s="1" t="s">
        <v>149</v>
      </c>
      <c r="D375" s="1" t="s">
        <v>1636</v>
      </c>
      <c r="E375" s="45">
        <v>499000</v>
      </c>
      <c r="F375" s="46">
        <f>'НЕ УДАЛЯТЬ!'!H275+'НЕ УДАЛЯТЬ!'!H417+'НЕ УДАЛЯТЬ!'!H519+'НЕ УДАЛЯТЬ!'!H623+'НЕ УДАЛЯТЬ!'!H731+'НЕ УДАЛЯТЬ!'!H836+'НЕ УДАЛЯТЬ!'!H937</f>
        <v>499</v>
      </c>
      <c r="G375" s="47">
        <v>496350.95</v>
      </c>
      <c r="H375" s="46">
        <f>'НЕ УДАЛЯТЬ!'!K275+'НЕ УДАЛЯТЬ!'!K417+'НЕ УДАЛЯТЬ!'!K519+'НЕ УДАЛЯТЬ!'!K623+'НЕ УДАЛЯТЬ!'!K731+'НЕ УДАЛЯТЬ!'!K836+'НЕ УДАЛЯТЬ!'!K937</f>
        <v>496</v>
      </c>
      <c r="I375" s="44">
        <f t="shared" si="5"/>
        <v>99.39879759519037</v>
      </c>
    </row>
    <row r="376" spans="1:9" ht="69.75" customHeight="1">
      <c r="A376" s="40" t="s">
        <v>6</v>
      </c>
      <c r="B376" s="1" t="s">
        <v>304</v>
      </c>
      <c r="C376" s="1" t="s">
        <v>149</v>
      </c>
      <c r="D376" s="1" t="s">
        <v>7</v>
      </c>
      <c r="E376" s="45">
        <v>6000</v>
      </c>
      <c r="F376" s="46">
        <f>'НЕ УДАЛЯТЬ!'!H276</f>
        <v>6</v>
      </c>
      <c r="G376" s="47">
        <v>6000</v>
      </c>
      <c r="H376" s="46">
        <f>'НЕ УДАЛЯТЬ!'!K276</f>
        <v>6</v>
      </c>
      <c r="I376" s="44">
        <f t="shared" si="5"/>
        <v>100</v>
      </c>
    </row>
    <row r="377" spans="1:9" ht="54" customHeight="1">
      <c r="A377" s="40" t="s">
        <v>1017</v>
      </c>
      <c r="B377" s="1" t="s">
        <v>304</v>
      </c>
      <c r="C377" s="1" t="s">
        <v>1018</v>
      </c>
      <c r="D377" s="1" t="s">
        <v>1601</v>
      </c>
      <c r="E377" s="41" t="s">
        <v>1019</v>
      </c>
      <c r="F377" s="42">
        <f>F378</f>
        <v>437</v>
      </c>
      <c r="G377" s="43" t="s">
        <v>1019</v>
      </c>
      <c r="H377" s="42">
        <f>H378</f>
        <v>437</v>
      </c>
      <c r="I377" s="44">
        <f t="shared" si="5"/>
        <v>100</v>
      </c>
    </row>
    <row r="378" spans="1:9" ht="73.5" customHeight="1">
      <c r="A378" s="40" t="s">
        <v>6</v>
      </c>
      <c r="B378" s="1" t="s">
        <v>304</v>
      </c>
      <c r="C378" s="1" t="s">
        <v>1018</v>
      </c>
      <c r="D378" s="1" t="s">
        <v>7</v>
      </c>
      <c r="E378" s="45">
        <v>436800</v>
      </c>
      <c r="F378" s="46">
        <f>'НЕ УДАЛЯТЬ!'!H1017</f>
        <v>437</v>
      </c>
      <c r="G378" s="47">
        <v>436800</v>
      </c>
      <c r="H378" s="46">
        <f>'НЕ УДАЛЯТЬ!'!K1017</f>
        <v>437</v>
      </c>
      <c r="I378" s="44">
        <f t="shared" si="5"/>
        <v>100</v>
      </c>
    </row>
    <row r="379" spans="1:9" ht="31.5">
      <c r="A379" s="40" t="s">
        <v>1020</v>
      </c>
      <c r="B379" s="1" t="s">
        <v>304</v>
      </c>
      <c r="C379" s="1" t="s">
        <v>1021</v>
      </c>
      <c r="D379" s="1" t="s">
        <v>1601</v>
      </c>
      <c r="E379" s="41" t="s">
        <v>1022</v>
      </c>
      <c r="F379" s="42">
        <f>F380</f>
        <v>3791</v>
      </c>
      <c r="G379" s="43" t="s">
        <v>1022</v>
      </c>
      <c r="H379" s="42">
        <f>H380</f>
        <v>3791</v>
      </c>
      <c r="I379" s="44">
        <f t="shared" si="5"/>
        <v>100</v>
      </c>
    </row>
    <row r="380" spans="1:9" ht="70.5" customHeight="1">
      <c r="A380" s="40" t="s">
        <v>6</v>
      </c>
      <c r="B380" s="1" t="s">
        <v>304</v>
      </c>
      <c r="C380" s="1" t="s">
        <v>1021</v>
      </c>
      <c r="D380" s="1" t="s">
        <v>7</v>
      </c>
      <c r="E380" s="45">
        <v>3791262.5</v>
      </c>
      <c r="F380" s="46">
        <f>'НЕ УДАЛЯТЬ!'!H1019</f>
        <v>3791</v>
      </c>
      <c r="G380" s="47">
        <v>3791262.5</v>
      </c>
      <c r="H380" s="46">
        <f>'НЕ УДАЛЯТЬ!'!K1019</f>
        <v>3791</v>
      </c>
      <c r="I380" s="44">
        <f t="shared" si="5"/>
        <v>100</v>
      </c>
    </row>
    <row r="381" spans="1:9" ht="48.75" customHeight="1">
      <c r="A381" s="40" t="s">
        <v>1023</v>
      </c>
      <c r="B381" s="1" t="s">
        <v>304</v>
      </c>
      <c r="C381" s="1" t="s">
        <v>1024</v>
      </c>
      <c r="D381" s="1" t="s">
        <v>1601</v>
      </c>
      <c r="E381" s="41" t="s">
        <v>1025</v>
      </c>
      <c r="F381" s="42">
        <f>F382</f>
        <v>535</v>
      </c>
      <c r="G381" s="43" t="s">
        <v>1025</v>
      </c>
      <c r="H381" s="42">
        <f>H382</f>
        <v>535</v>
      </c>
      <c r="I381" s="44">
        <f t="shared" si="5"/>
        <v>100</v>
      </c>
    </row>
    <row r="382" spans="1:9" ht="70.5" customHeight="1">
      <c r="A382" s="40" t="s">
        <v>6</v>
      </c>
      <c r="B382" s="1" t="s">
        <v>304</v>
      </c>
      <c r="C382" s="1" t="s">
        <v>1024</v>
      </c>
      <c r="D382" s="1" t="s">
        <v>7</v>
      </c>
      <c r="E382" s="45">
        <v>535000</v>
      </c>
      <c r="F382" s="46">
        <f>'НЕ УДАЛЯТЬ!'!H1021</f>
        <v>535</v>
      </c>
      <c r="G382" s="47">
        <v>535000</v>
      </c>
      <c r="H382" s="46">
        <f>'НЕ УДАЛЯТЬ!'!K1021</f>
        <v>535</v>
      </c>
      <c r="I382" s="44">
        <f t="shared" si="5"/>
        <v>100</v>
      </c>
    </row>
    <row r="383" spans="1:9" ht="31.5">
      <c r="A383" s="40" t="s">
        <v>338</v>
      </c>
      <c r="B383" s="1" t="s">
        <v>339</v>
      </c>
      <c r="C383" s="1" t="s">
        <v>1601</v>
      </c>
      <c r="D383" s="1" t="s">
        <v>1601</v>
      </c>
      <c r="E383" s="41" t="s">
        <v>1529</v>
      </c>
      <c r="F383" s="42">
        <f>F384+F387+F389+F391+F393+F397+F400+F402+F404+F406+F408+F412</f>
        <v>2706857</v>
      </c>
      <c r="G383" s="43" t="s">
        <v>1530</v>
      </c>
      <c r="H383" s="42">
        <f>H384+H387+H389+H391+H393+H397+H400+H402+H404+H406+H408+H412</f>
        <v>2702673</v>
      </c>
      <c r="I383" s="44">
        <f t="shared" si="5"/>
        <v>99.8454295886336</v>
      </c>
    </row>
    <row r="384" spans="1:9" ht="38.25" customHeight="1">
      <c r="A384" s="40" t="s">
        <v>343</v>
      </c>
      <c r="B384" s="1" t="s">
        <v>339</v>
      </c>
      <c r="C384" s="1" t="s">
        <v>344</v>
      </c>
      <c r="D384" s="1" t="s">
        <v>1601</v>
      </c>
      <c r="E384" s="41" t="s">
        <v>342</v>
      </c>
      <c r="F384" s="42">
        <f>F385+F386</f>
        <v>200</v>
      </c>
      <c r="G384" s="43" t="s">
        <v>342</v>
      </c>
      <c r="H384" s="42">
        <f>H385+H386</f>
        <v>200</v>
      </c>
      <c r="I384" s="44">
        <f t="shared" si="5"/>
        <v>100</v>
      </c>
    </row>
    <row r="385" spans="1:9" ht="39.75" customHeight="1">
      <c r="A385" s="40" t="s">
        <v>1658</v>
      </c>
      <c r="B385" s="1" t="s">
        <v>339</v>
      </c>
      <c r="C385" s="1" t="s">
        <v>344</v>
      </c>
      <c r="D385" s="1" t="s">
        <v>1659</v>
      </c>
      <c r="E385" s="45">
        <v>180000</v>
      </c>
      <c r="F385" s="46">
        <f>'НЕ УДАЛЯТЬ!'!H281</f>
        <v>180</v>
      </c>
      <c r="G385" s="47">
        <v>180000</v>
      </c>
      <c r="H385" s="46">
        <f>'НЕ УДАЛЯТЬ!'!K281</f>
        <v>180</v>
      </c>
      <c r="I385" s="44">
        <f t="shared" si="5"/>
        <v>100</v>
      </c>
    </row>
    <row r="386" spans="1:9" ht="68.25" customHeight="1">
      <c r="A386" s="40" t="s">
        <v>6</v>
      </c>
      <c r="B386" s="1" t="s">
        <v>339</v>
      </c>
      <c r="C386" s="1" t="s">
        <v>344</v>
      </c>
      <c r="D386" s="1" t="s">
        <v>7</v>
      </c>
      <c r="E386" s="45">
        <v>20000</v>
      </c>
      <c r="F386" s="46">
        <f>'НЕ УДАЛЯТЬ!'!H282</f>
        <v>20</v>
      </c>
      <c r="G386" s="47">
        <v>20000</v>
      </c>
      <c r="H386" s="46">
        <f>'НЕ УДАЛЯТЬ!'!K282</f>
        <v>20</v>
      </c>
      <c r="I386" s="44">
        <f t="shared" si="5"/>
        <v>100</v>
      </c>
    </row>
    <row r="387" spans="1:9" ht="122.25" customHeight="1">
      <c r="A387" s="40" t="s">
        <v>1251</v>
      </c>
      <c r="B387" s="1" t="s">
        <v>339</v>
      </c>
      <c r="C387" s="1" t="s">
        <v>1252</v>
      </c>
      <c r="D387" s="1" t="s">
        <v>1601</v>
      </c>
      <c r="E387" s="41" t="s">
        <v>1253</v>
      </c>
      <c r="F387" s="42">
        <f>F388</f>
        <v>18</v>
      </c>
      <c r="G387" s="43" t="s">
        <v>1254</v>
      </c>
      <c r="H387" s="42">
        <f>H388</f>
        <v>18</v>
      </c>
      <c r="I387" s="44">
        <f t="shared" si="5"/>
        <v>100</v>
      </c>
    </row>
    <row r="388" spans="1:9" ht="63.75" customHeight="1">
      <c r="A388" s="40" t="s">
        <v>1117</v>
      </c>
      <c r="B388" s="1" t="s">
        <v>339</v>
      </c>
      <c r="C388" s="1" t="s">
        <v>1252</v>
      </c>
      <c r="D388" s="1" t="s">
        <v>1118</v>
      </c>
      <c r="E388" s="45">
        <v>18300</v>
      </c>
      <c r="F388" s="46">
        <f>'НЕ УДАЛЯТЬ!'!H1226</f>
        <v>18</v>
      </c>
      <c r="G388" s="47">
        <v>18222.23</v>
      </c>
      <c r="H388" s="46">
        <f>'НЕ УДАЛЯТЬ!'!K1226</f>
        <v>18</v>
      </c>
      <c r="I388" s="44">
        <f t="shared" si="5"/>
        <v>100</v>
      </c>
    </row>
    <row r="389" spans="1:9" ht="152.25" customHeight="1">
      <c r="A389" s="40" t="s">
        <v>1255</v>
      </c>
      <c r="B389" s="1" t="s">
        <v>339</v>
      </c>
      <c r="C389" s="1" t="s">
        <v>1256</v>
      </c>
      <c r="D389" s="1" t="s">
        <v>1601</v>
      </c>
      <c r="E389" s="41" t="s">
        <v>1531</v>
      </c>
      <c r="F389" s="42">
        <f>F390</f>
        <v>525195</v>
      </c>
      <c r="G389" s="43" t="s">
        <v>1532</v>
      </c>
      <c r="H389" s="42">
        <f>H390</f>
        <v>525194</v>
      </c>
      <c r="I389" s="44">
        <f t="shared" si="5"/>
        <v>99.99980959453156</v>
      </c>
    </row>
    <row r="390" spans="1:9" ht="56.25" customHeight="1">
      <c r="A390" s="40" t="s">
        <v>1117</v>
      </c>
      <c r="B390" s="1" t="s">
        <v>339</v>
      </c>
      <c r="C390" s="1" t="s">
        <v>1256</v>
      </c>
      <c r="D390" s="1" t="s">
        <v>1118</v>
      </c>
      <c r="E390" s="45">
        <v>525195100</v>
      </c>
      <c r="F390" s="46">
        <f>'НЕ УДАЛЯТЬ!'!H1228+'НЕ УДАЛЯТЬ!'!H1285</f>
        <v>525195</v>
      </c>
      <c r="G390" s="47">
        <v>525193810.8</v>
      </c>
      <c r="H390" s="46">
        <f>'НЕ УДАЛЯТЬ!'!K1228+'НЕ УДАЛЯТЬ!'!K1285</f>
        <v>525194</v>
      </c>
      <c r="I390" s="44">
        <f t="shared" si="5"/>
        <v>99.99980959453156</v>
      </c>
    </row>
    <row r="391" spans="1:9" ht="83.25" customHeight="1">
      <c r="A391" s="40" t="s">
        <v>1259</v>
      </c>
      <c r="B391" s="1" t="s">
        <v>339</v>
      </c>
      <c r="C391" s="1" t="s">
        <v>1260</v>
      </c>
      <c r="D391" s="1" t="s">
        <v>1601</v>
      </c>
      <c r="E391" s="41" t="s">
        <v>1533</v>
      </c>
      <c r="F391" s="42">
        <f>F392</f>
        <v>208342</v>
      </c>
      <c r="G391" s="43" t="s">
        <v>1534</v>
      </c>
      <c r="H391" s="42">
        <f>H392</f>
        <v>208118</v>
      </c>
      <c r="I391" s="44">
        <f t="shared" si="5"/>
        <v>99.89248447264593</v>
      </c>
    </row>
    <row r="392" spans="1:9" ht="56.25" customHeight="1">
      <c r="A392" s="40" t="s">
        <v>1117</v>
      </c>
      <c r="B392" s="1" t="s">
        <v>339</v>
      </c>
      <c r="C392" s="1" t="s">
        <v>1260</v>
      </c>
      <c r="D392" s="1" t="s">
        <v>1118</v>
      </c>
      <c r="E392" s="45">
        <v>208342400</v>
      </c>
      <c r="F392" s="46">
        <f>'НЕ УДАЛЯТЬ!'!H1230+'НЕ УДАЛЯТЬ!'!H1287</f>
        <v>208342</v>
      </c>
      <c r="G392" s="47">
        <v>208117748.57</v>
      </c>
      <c r="H392" s="46">
        <f>'НЕ УДАЛЯТЬ!'!K1230+'НЕ УДАЛЯТЬ!'!K1287</f>
        <v>208118</v>
      </c>
      <c r="I392" s="44">
        <f t="shared" si="5"/>
        <v>99.89248447264593</v>
      </c>
    </row>
    <row r="393" spans="1:9" ht="61.5" customHeight="1">
      <c r="A393" s="40" t="s">
        <v>4</v>
      </c>
      <c r="B393" s="1" t="s">
        <v>339</v>
      </c>
      <c r="C393" s="1" t="s">
        <v>260</v>
      </c>
      <c r="D393" s="1" t="s">
        <v>1601</v>
      </c>
      <c r="E393" s="41" t="s">
        <v>347</v>
      </c>
      <c r="F393" s="42">
        <f>F394+F395+F396</f>
        <v>162660</v>
      </c>
      <c r="G393" s="43" t="s">
        <v>348</v>
      </c>
      <c r="H393" s="42">
        <f>H394+H395+H396</f>
        <v>162318</v>
      </c>
      <c r="I393" s="44">
        <f aca="true" t="shared" si="6" ref="I393:I456">H393/F393*100</f>
        <v>99.78974548137218</v>
      </c>
    </row>
    <row r="394" spans="1:9" ht="131.25" customHeight="1">
      <c r="A394" s="40" t="s">
        <v>1620</v>
      </c>
      <c r="B394" s="1" t="s">
        <v>339</v>
      </c>
      <c r="C394" s="1" t="s">
        <v>260</v>
      </c>
      <c r="D394" s="1" t="s">
        <v>1621</v>
      </c>
      <c r="E394" s="45">
        <v>148928000</v>
      </c>
      <c r="F394" s="46">
        <f>'НЕ УДАЛЯТЬ!'!H285</f>
        <v>148928</v>
      </c>
      <c r="G394" s="47">
        <v>148765150.46</v>
      </c>
      <c r="H394" s="46">
        <f>'НЕ УДАЛЯТЬ!'!K285</f>
        <v>148765</v>
      </c>
      <c r="I394" s="44">
        <f t="shared" si="6"/>
        <v>99.89055113880532</v>
      </c>
    </row>
    <row r="395" spans="1:9" ht="54.75" customHeight="1">
      <c r="A395" s="40" t="s">
        <v>1635</v>
      </c>
      <c r="B395" s="1" t="s">
        <v>339</v>
      </c>
      <c r="C395" s="1" t="s">
        <v>260</v>
      </c>
      <c r="D395" s="1" t="s">
        <v>1636</v>
      </c>
      <c r="E395" s="45">
        <v>13444000</v>
      </c>
      <c r="F395" s="46">
        <f>'НЕ УДАЛЯТЬ!'!H286</f>
        <v>13444</v>
      </c>
      <c r="G395" s="47">
        <v>13266912.29</v>
      </c>
      <c r="H395" s="46">
        <f>'НЕ УДАЛЯТЬ!'!K286</f>
        <v>13267</v>
      </c>
      <c r="I395" s="44">
        <f t="shared" si="6"/>
        <v>98.68342755132402</v>
      </c>
    </row>
    <row r="396" spans="1:9" ht="15.75">
      <c r="A396" s="40" t="s">
        <v>1641</v>
      </c>
      <c r="B396" s="1" t="s">
        <v>339</v>
      </c>
      <c r="C396" s="1" t="s">
        <v>260</v>
      </c>
      <c r="D396" s="1" t="s">
        <v>1642</v>
      </c>
      <c r="E396" s="45">
        <v>288000</v>
      </c>
      <c r="F396" s="46">
        <f>'НЕ УДАЛЯТЬ!'!H287</f>
        <v>288</v>
      </c>
      <c r="G396" s="47">
        <v>286400.89</v>
      </c>
      <c r="H396" s="46">
        <f>'НЕ УДАЛЯТЬ!'!K287</f>
        <v>286</v>
      </c>
      <c r="I396" s="44">
        <f t="shared" si="6"/>
        <v>99.30555555555556</v>
      </c>
    </row>
    <row r="397" spans="1:9" ht="38.25" customHeight="1">
      <c r="A397" s="40" t="s">
        <v>349</v>
      </c>
      <c r="B397" s="1" t="s">
        <v>339</v>
      </c>
      <c r="C397" s="1" t="s">
        <v>350</v>
      </c>
      <c r="D397" s="1" t="s">
        <v>1601</v>
      </c>
      <c r="E397" s="41" t="s">
        <v>351</v>
      </c>
      <c r="F397" s="42">
        <f>F398+F399</f>
        <v>390</v>
      </c>
      <c r="G397" s="43" t="s">
        <v>351</v>
      </c>
      <c r="H397" s="42">
        <f>H398+H399</f>
        <v>390</v>
      </c>
      <c r="I397" s="44">
        <f t="shared" si="6"/>
        <v>100</v>
      </c>
    </row>
    <row r="398" spans="1:9" ht="37.5" customHeight="1">
      <c r="A398" s="40" t="s">
        <v>1658</v>
      </c>
      <c r="B398" s="1" t="s">
        <v>339</v>
      </c>
      <c r="C398" s="1" t="s">
        <v>350</v>
      </c>
      <c r="D398" s="1" t="s">
        <v>1659</v>
      </c>
      <c r="E398" s="45">
        <v>350000</v>
      </c>
      <c r="F398" s="46">
        <f>'НЕ УДАЛЯТЬ!'!H289</f>
        <v>350</v>
      </c>
      <c r="G398" s="47">
        <v>350000</v>
      </c>
      <c r="H398" s="46">
        <f>'НЕ УДАЛЯТЬ!'!K289</f>
        <v>350</v>
      </c>
      <c r="I398" s="44">
        <f t="shared" si="6"/>
        <v>100</v>
      </c>
    </row>
    <row r="399" spans="1:9" ht="70.5" customHeight="1">
      <c r="A399" s="40" t="s">
        <v>6</v>
      </c>
      <c r="B399" s="1" t="s">
        <v>339</v>
      </c>
      <c r="C399" s="1" t="s">
        <v>350</v>
      </c>
      <c r="D399" s="1" t="s">
        <v>7</v>
      </c>
      <c r="E399" s="45">
        <v>40000</v>
      </c>
      <c r="F399" s="46">
        <f>'НЕ УДАЛЯТЬ!'!H290</f>
        <v>40</v>
      </c>
      <c r="G399" s="47">
        <v>40000</v>
      </c>
      <c r="H399" s="46">
        <f>'НЕ УДАЛЯТЬ!'!K290</f>
        <v>40</v>
      </c>
      <c r="I399" s="44">
        <f t="shared" si="6"/>
        <v>100</v>
      </c>
    </row>
    <row r="400" spans="1:9" ht="70.5" customHeight="1">
      <c r="A400" s="40" t="s">
        <v>1265</v>
      </c>
      <c r="B400" s="1" t="s">
        <v>339</v>
      </c>
      <c r="C400" s="1" t="s">
        <v>1266</v>
      </c>
      <c r="D400" s="1" t="s">
        <v>1601</v>
      </c>
      <c r="E400" s="41" t="s">
        <v>1267</v>
      </c>
      <c r="F400" s="42">
        <f>F401</f>
        <v>9020</v>
      </c>
      <c r="G400" s="43" t="s">
        <v>1268</v>
      </c>
      <c r="H400" s="42">
        <f>H401</f>
        <v>8772</v>
      </c>
      <c r="I400" s="44">
        <f t="shared" si="6"/>
        <v>97.25055432372505</v>
      </c>
    </row>
    <row r="401" spans="1:9" ht="58.5" customHeight="1">
      <c r="A401" s="40" t="s">
        <v>1117</v>
      </c>
      <c r="B401" s="1" t="s">
        <v>339</v>
      </c>
      <c r="C401" s="1" t="s">
        <v>1266</v>
      </c>
      <c r="D401" s="1" t="s">
        <v>1118</v>
      </c>
      <c r="E401" s="45">
        <v>9020000</v>
      </c>
      <c r="F401" s="46">
        <f>'НЕ УДАЛЯТЬ!'!H1233</f>
        <v>9020</v>
      </c>
      <c r="G401" s="47">
        <v>8772364.37</v>
      </c>
      <c r="H401" s="46">
        <f>'НЕ УДАЛЯТЬ!'!K1233</f>
        <v>8772</v>
      </c>
      <c r="I401" s="44">
        <f t="shared" si="6"/>
        <v>97.25055432372505</v>
      </c>
    </row>
    <row r="402" spans="1:9" ht="117.75" customHeight="1">
      <c r="A402" s="40" t="s">
        <v>1269</v>
      </c>
      <c r="B402" s="1" t="s">
        <v>339</v>
      </c>
      <c r="C402" s="1" t="s">
        <v>1270</v>
      </c>
      <c r="D402" s="1" t="s">
        <v>1601</v>
      </c>
      <c r="E402" s="41" t="s">
        <v>1271</v>
      </c>
      <c r="F402" s="42">
        <f>F403</f>
        <v>894119</v>
      </c>
      <c r="G402" s="43" t="s">
        <v>1272</v>
      </c>
      <c r="H402" s="42">
        <f>H403</f>
        <v>894115</v>
      </c>
      <c r="I402" s="44">
        <f t="shared" si="6"/>
        <v>99.99955263225588</v>
      </c>
    </row>
    <row r="403" spans="1:9" ht="52.5" customHeight="1">
      <c r="A403" s="40" t="s">
        <v>1117</v>
      </c>
      <c r="B403" s="1" t="s">
        <v>339</v>
      </c>
      <c r="C403" s="1" t="s">
        <v>1270</v>
      </c>
      <c r="D403" s="1" t="s">
        <v>1118</v>
      </c>
      <c r="E403" s="45">
        <v>894118800</v>
      </c>
      <c r="F403" s="46">
        <f>'НЕ УДАЛЯТЬ!'!H1235</f>
        <v>894119</v>
      </c>
      <c r="G403" s="47">
        <v>894114739.25</v>
      </c>
      <c r="H403" s="46">
        <f>'НЕ УДАЛЯТЬ!'!K1235</f>
        <v>894115</v>
      </c>
      <c r="I403" s="44">
        <f t="shared" si="6"/>
        <v>99.99955263225588</v>
      </c>
    </row>
    <row r="404" spans="1:9" ht="85.5" customHeight="1">
      <c r="A404" s="40" t="s">
        <v>1273</v>
      </c>
      <c r="B404" s="1" t="s">
        <v>339</v>
      </c>
      <c r="C404" s="1" t="s">
        <v>1274</v>
      </c>
      <c r="D404" s="1" t="s">
        <v>1601</v>
      </c>
      <c r="E404" s="41" t="s">
        <v>1275</v>
      </c>
      <c r="F404" s="42">
        <f>F405</f>
        <v>8624</v>
      </c>
      <c r="G404" s="43" t="s">
        <v>1276</v>
      </c>
      <c r="H404" s="42">
        <f>H405</f>
        <v>8622</v>
      </c>
      <c r="I404" s="44">
        <f t="shared" si="6"/>
        <v>99.97680890538034</v>
      </c>
    </row>
    <row r="405" spans="1:9" ht="58.5" customHeight="1">
      <c r="A405" s="40" t="s">
        <v>1117</v>
      </c>
      <c r="B405" s="1" t="s">
        <v>339</v>
      </c>
      <c r="C405" s="1" t="s">
        <v>1274</v>
      </c>
      <c r="D405" s="1" t="s">
        <v>1118</v>
      </c>
      <c r="E405" s="45">
        <v>8624000</v>
      </c>
      <c r="F405" s="46">
        <f>'НЕ УДАЛЯТЬ!'!H1237</f>
        <v>8624</v>
      </c>
      <c r="G405" s="47">
        <v>8622302.37</v>
      </c>
      <c r="H405" s="46">
        <f>'НЕ УДАЛЯТЬ!'!K1237</f>
        <v>8622</v>
      </c>
      <c r="I405" s="44">
        <f t="shared" si="6"/>
        <v>99.97680890538034</v>
      </c>
    </row>
    <row r="406" spans="1:9" ht="90" customHeight="1">
      <c r="A406" s="40" t="s">
        <v>1259</v>
      </c>
      <c r="B406" s="1" t="s">
        <v>339</v>
      </c>
      <c r="C406" s="1" t="s">
        <v>1277</v>
      </c>
      <c r="D406" s="1" t="s">
        <v>1601</v>
      </c>
      <c r="E406" s="41" t="s">
        <v>1278</v>
      </c>
      <c r="F406" s="42">
        <f>F407</f>
        <v>850183</v>
      </c>
      <c r="G406" s="43" t="s">
        <v>1279</v>
      </c>
      <c r="H406" s="42">
        <f>H407</f>
        <v>846843</v>
      </c>
      <c r="I406" s="44">
        <f t="shared" si="6"/>
        <v>99.60714340324377</v>
      </c>
    </row>
    <row r="407" spans="1:9" ht="56.25" customHeight="1">
      <c r="A407" s="40" t="s">
        <v>1117</v>
      </c>
      <c r="B407" s="1" t="s">
        <v>339</v>
      </c>
      <c r="C407" s="1" t="s">
        <v>1277</v>
      </c>
      <c r="D407" s="1" t="s">
        <v>1118</v>
      </c>
      <c r="E407" s="45">
        <v>850182874.74</v>
      </c>
      <c r="F407" s="46">
        <f>'НЕ УДАЛЯТЬ!'!H1239</f>
        <v>850183</v>
      </c>
      <c r="G407" s="47">
        <v>846843274.05</v>
      </c>
      <c r="H407" s="46">
        <f>'НЕ УДАЛЯТЬ!'!K1239</f>
        <v>846843</v>
      </c>
      <c r="I407" s="44">
        <f t="shared" si="6"/>
        <v>99.60714340324377</v>
      </c>
    </row>
    <row r="408" spans="1:9" ht="52.5" customHeight="1">
      <c r="A408" s="40" t="s">
        <v>4</v>
      </c>
      <c r="B408" s="1" t="s">
        <v>339</v>
      </c>
      <c r="C408" s="1" t="s">
        <v>1007</v>
      </c>
      <c r="D408" s="1" t="s">
        <v>1601</v>
      </c>
      <c r="E408" s="41" t="s">
        <v>1026</v>
      </c>
      <c r="F408" s="42">
        <f>F409+F410+F411</f>
        <v>8139</v>
      </c>
      <c r="G408" s="43" t="s">
        <v>1027</v>
      </c>
      <c r="H408" s="42">
        <f>H409+H410+H411</f>
        <v>8116</v>
      </c>
      <c r="I408" s="44">
        <f t="shared" si="6"/>
        <v>99.71741000122866</v>
      </c>
    </row>
    <row r="409" spans="1:9" ht="132.75" customHeight="1">
      <c r="A409" s="40" t="s">
        <v>1620</v>
      </c>
      <c r="B409" s="1" t="s">
        <v>339</v>
      </c>
      <c r="C409" s="1" t="s">
        <v>1007</v>
      </c>
      <c r="D409" s="1" t="s">
        <v>1621</v>
      </c>
      <c r="E409" s="45">
        <v>7215000</v>
      </c>
      <c r="F409" s="46">
        <f>'НЕ УДАЛЯТЬ!'!H1026</f>
        <v>7215</v>
      </c>
      <c r="G409" s="47">
        <v>7214600.17</v>
      </c>
      <c r="H409" s="46">
        <f>'НЕ УДАЛЯТЬ!'!K1026</f>
        <v>7215</v>
      </c>
      <c r="I409" s="44">
        <f t="shared" si="6"/>
        <v>100</v>
      </c>
    </row>
    <row r="410" spans="1:9" ht="57.75" customHeight="1">
      <c r="A410" s="40" t="s">
        <v>1635</v>
      </c>
      <c r="B410" s="1" t="s">
        <v>339</v>
      </c>
      <c r="C410" s="1" t="s">
        <v>1007</v>
      </c>
      <c r="D410" s="1" t="s">
        <v>1636</v>
      </c>
      <c r="E410" s="45">
        <v>910000</v>
      </c>
      <c r="F410" s="46">
        <f>'НЕ УДАЛЯТЬ!'!H1027</f>
        <v>910</v>
      </c>
      <c r="G410" s="47">
        <v>886606.75</v>
      </c>
      <c r="H410" s="46">
        <f>'НЕ УДАЛЯТЬ!'!K1027</f>
        <v>887</v>
      </c>
      <c r="I410" s="44">
        <f t="shared" si="6"/>
        <v>97.47252747252747</v>
      </c>
    </row>
    <row r="411" spans="1:9" ht="15.75">
      <c r="A411" s="40" t="s">
        <v>1641</v>
      </c>
      <c r="B411" s="1" t="s">
        <v>339</v>
      </c>
      <c r="C411" s="1" t="s">
        <v>1007</v>
      </c>
      <c r="D411" s="1" t="s">
        <v>1642</v>
      </c>
      <c r="E411" s="45">
        <v>14000</v>
      </c>
      <c r="F411" s="46">
        <f>'НЕ УДАЛЯТЬ!'!H1028</f>
        <v>14</v>
      </c>
      <c r="G411" s="47">
        <v>13628</v>
      </c>
      <c r="H411" s="46">
        <f>'НЕ УДАЛЯТЬ!'!K1028</f>
        <v>14</v>
      </c>
      <c r="I411" s="44">
        <f t="shared" si="6"/>
        <v>100</v>
      </c>
    </row>
    <row r="412" spans="1:9" ht="67.5" customHeight="1">
      <c r="A412" s="40" t="s">
        <v>378</v>
      </c>
      <c r="B412" s="1" t="s">
        <v>339</v>
      </c>
      <c r="C412" s="1" t="s">
        <v>379</v>
      </c>
      <c r="D412" s="1" t="s">
        <v>1601</v>
      </c>
      <c r="E412" s="41" t="s">
        <v>376</v>
      </c>
      <c r="F412" s="42">
        <f>F413</f>
        <v>39967</v>
      </c>
      <c r="G412" s="43" t="s">
        <v>377</v>
      </c>
      <c r="H412" s="42">
        <f>H413</f>
        <v>39967</v>
      </c>
      <c r="I412" s="44">
        <f t="shared" si="6"/>
        <v>100</v>
      </c>
    </row>
    <row r="413" spans="1:9" ht="22.5" customHeight="1">
      <c r="A413" s="40" t="s">
        <v>380</v>
      </c>
      <c r="B413" s="1" t="s">
        <v>339</v>
      </c>
      <c r="C413" s="1" t="s">
        <v>379</v>
      </c>
      <c r="D413" s="1" t="s">
        <v>381</v>
      </c>
      <c r="E413" s="45">
        <v>39967000</v>
      </c>
      <c r="F413" s="46">
        <f>'НЕ УДАЛЯТЬ!'!H323</f>
        <v>39967</v>
      </c>
      <c r="G413" s="47">
        <v>39966968.1</v>
      </c>
      <c r="H413" s="46">
        <f>'НЕ УДАЛЯТЬ!'!K323</f>
        <v>39967</v>
      </c>
      <c r="I413" s="44">
        <f t="shared" si="6"/>
        <v>100</v>
      </c>
    </row>
    <row r="414" spans="1:9" ht="36" customHeight="1">
      <c r="A414" s="34" t="s">
        <v>1535</v>
      </c>
      <c r="B414" s="35" t="s">
        <v>1536</v>
      </c>
      <c r="C414" s="35" t="s">
        <v>1601</v>
      </c>
      <c r="D414" s="35" t="s">
        <v>1601</v>
      </c>
      <c r="E414" s="36" t="s">
        <v>1537</v>
      </c>
      <c r="F414" s="37">
        <f>F415+F452</f>
        <v>367450</v>
      </c>
      <c r="G414" s="38" t="s">
        <v>1538</v>
      </c>
      <c r="H414" s="37">
        <f>H415+H452</f>
        <v>366288</v>
      </c>
      <c r="I414" s="39">
        <f t="shared" si="6"/>
        <v>99.68376649884338</v>
      </c>
    </row>
    <row r="415" spans="1:9" ht="25.5" customHeight="1">
      <c r="A415" s="40" t="s">
        <v>141</v>
      </c>
      <c r="B415" s="1" t="s">
        <v>142</v>
      </c>
      <c r="C415" s="1" t="s">
        <v>1601</v>
      </c>
      <c r="D415" s="1" t="s">
        <v>1601</v>
      </c>
      <c r="E415" s="41" t="s">
        <v>1539</v>
      </c>
      <c r="F415" s="42">
        <f>F416+F418+F420+F422+F424+F426+F428+F430+F433+F435+F437+F439+F441+F443+F445+F447+F449</f>
        <v>312631</v>
      </c>
      <c r="G415" s="43" t="s">
        <v>1540</v>
      </c>
      <c r="H415" s="42">
        <f>H416+H418+H420+H422+H424+H426+H428+H430+H433+H435+H437+H439+H441+H443+H445+H447+H449</f>
        <v>311505</v>
      </c>
      <c r="I415" s="44">
        <f t="shared" si="6"/>
        <v>99.63983098285199</v>
      </c>
    </row>
    <row r="416" spans="1:9" ht="43.5" customHeight="1">
      <c r="A416" s="40" t="s">
        <v>148</v>
      </c>
      <c r="B416" s="1" t="s">
        <v>142</v>
      </c>
      <c r="C416" s="1" t="s">
        <v>149</v>
      </c>
      <c r="D416" s="1" t="s">
        <v>1601</v>
      </c>
      <c r="E416" s="41" t="s">
        <v>145</v>
      </c>
      <c r="F416" s="42">
        <f>F417</f>
        <v>112</v>
      </c>
      <c r="G416" s="43" t="s">
        <v>145</v>
      </c>
      <c r="H416" s="42">
        <f>H417</f>
        <v>112</v>
      </c>
      <c r="I416" s="44">
        <f t="shared" si="6"/>
        <v>100</v>
      </c>
    </row>
    <row r="417" spans="1:9" ht="73.5" customHeight="1">
      <c r="A417" s="40" t="s">
        <v>6</v>
      </c>
      <c r="B417" s="1" t="s">
        <v>142</v>
      </c>
      <c r="C417" s="1" t="s">
        <v>149</v>
      </c>
      <c r="D417" s="1" t="s">
        <v>7</v>
      </c>
      <c r="E417" s="45">
        <v>112000</v>
      </c>
      <c r="F417" s="46">
        <f>'НЕ УДАЛЯТЬ!'!H146</f>
        <v>112</v>
      </c>
      <c r="G417" s="47">
        <v>112000</v>
      </c>
      <c r="H417" s="46">
        <f>'НЕ УДАЛЯТЬ!'!K146</f>
        <v>112</v>
      </c>
      <c r="I417" s="44">
        <f t="shared" si="6"/>
        <v>100</v>
      </c>
    </row>
    <row r="418" spans="1:9" ht="31.5">
      <c r="A418" s="40" t="s">
        <v>156</v>
      </c>
      <c r="B418" s="1" t="s">
        <v>142</v>
      </c>
      <c r="C418" s="1" t="s">
        <v>157</v>
      </c>
      <c r="D418" s="1" t="s">
        <v>1601</v>
      </c>
      <c r="E418" s="41" t="s">
        <v>154</v>
      </c>
      <c r="F418" s="42">
        <f>F419</f>
        <v>1116</v>
      </c>
      <c r="G418" s="43" t="s">
        <v>155</v>
      </c>
      <c r="H418" s="42">
        <f>H419</f>
        <v>1065</v>
      </c>
      <c r="I418" s="44">
        <f t="shared" si="6"/>
        <v>95.43010752688173</v>
      </c>
    </row>
    <row r="419" spans="1:9" ht="70.5" customHeight="1">
      <c r="A419" s="40" t="s">
        <v>6</v>
      </c>
      <c r="B419" s="1" t="s">
        <v>142</v>
      </c>
      <c r="C419" s="1" t="s">
        <v>157</v>
      </c>
      <c r="D419" s="1" t="s">
        <v>7</v>
      </c>
      <c r="E419" s="45">
        <v>1116000</v>
      </c>
      <c r="F419" s="46">
        <f>'НЕ УДАЛЯТЬ!'!H150</f>
        <v>1116</v>
      </c>
      <c r="G419" s="47">
        <v>1065186</v>
      </c>
      <c r="H419" s="46">
        <f>'НЕ УДАЛЯТЬ!'!K150</f>
        <v>1065</v>
      </c>
      <c r="I419" s="44">
        <f t="shared" si="6"/>
        <v>95.43010752688173</v>
      </c>
    </row>
    <row r="420" spans="1:9" ht="36.75" customHeight="1">
      <c r="A420" s="40" t="s">
        <v>122</v>
      </c>
      <c r="B420" s="1" t="s">
        <v>142</v>
      </c>
      <c r="C420" s="1" t="s">
        <v>123</v>
      </c>
      <c r="D420" s="1" t="s">
        <v>1601</v>
      </c>
      <c r="E420" s="41" t="s">
        <v>160</v>
      </c>
      <c r="F420" s="42">
        <f>F421</f>
        <v>1085</v>
      </c>
      <c r="G420" s="43" t="s">
        <v>161</v>
      </c>
      <c r="H420" s="42">
        <f>H421</f>
        <v>1085</v>
      </c>
      <c r="I420" s="44">
        <f t="shared" si="6"/>
        <v>100</v>
      </c>
    </row>
    <row r="421" spans="1:9" ht="69.75" customHeight="1">
      <c r="A421" s="40" t="s">
        <v>6</v>
      </c>
      <c r="B421" s="1" t="s">
        <v>142</v>
      </c>
      <c r="C421" s="1" t="s">
        <v>123</v>
      </c>
      <c r="D421" s="1" t="s">
        <v>7</v>
      </c>
      <c r="E421" s="45">
        <v>1085000</v>
      </c>
      <c r="F421" s="46">
        <f>'НЕ УДАЛЯТЬ!'!H153</f>
        <v>1085</v>
      </c>
      <c r="G421" s="47">
        <v>1084839.1</v>
      </c>
      <c r="H421" s="46">
        <f>'НЕ УДАЛЯТЬ!'!K153</f>
        <v>1085</v>
      </c>
      <c r="I421" s="44">
        <f t="shared" si="6"/>
        <v>100</v>
      </c>
    </row>
    <row r="422" spans="1:9" ht="54.75" customHeight="1">
      <c r="A422" s="40" t="s">
        <v>4</v>
      </c>
      <c r="B422" s="1" t="s">
        <v>142</v>
      </c>
      <c r="C422" s="1" t="s">
        <v>126</v>
      </c>
      <c r="D422" s="1" t="s">
        <v>1601</v>
      </c>
      <c r="E422" s="41" t="s">
        <v>162</v>
      </c>
      <c r="F422" s="42">
        <f>F423</f>
        <v>247122</v>
      </c>
      <c r="G422" s="43" t="s">
        <v>163</v>
      </c>
      <c r="H422" s="42">
        <f>H423</f>
        <v>246333</v>
      </c>
      <c r="I422" s="44">
        <f t="shared" si="6"/>
        <v>99.68072450044917</v>
      </c>
    </row>
    <row r="423" spans="1:9" ht="69.75" customHeight="1">
      <c r="A423" s="40" t="s">
        <v>6</v>
      </c>
      <c r="B423" s="1" t="s">
        <v>142</v>
      </c>
      <c r="C423" s="1" t="s">
        <v>126</v>
      </c>
      <c r="D423" s="1" t="s">
        <v>7</v>
      </c>
      <c r="E423" s="45">
        <v>247122000</v>
      </c>
      <c r="F423" s="46">
        <f>'НЕ УДАЛЯТЬ!'!H155</f>
        <v>247122</v>
      </c>
      <c r="G423" s="47">
        <v>246333448.15</v>
      </c>
      <c r="H423" s="46">
        <f>'НЕ УДАЛЯТЬ!'!K155</f>
        <v>246333</v>
      </c>
      <c r="I423" s="44">
        <f t="shared" si="6"/>
        <v>99.68072450044917</v>
      </c>
    </row>
    <row r="424" spans="1:9" ht="65.25" customHeight="1">
      <c r="A424" s="40" t="s">
        <v>129</v>
      </c>
      <c r="B424" s="1" t="s">
        <v>142</v>
      </c>
      <c r="C424" s="1" t="s">
        <v>130</v>
      </c>
      <c r="D424" s="1" t="s">
        <v>1601</v>
      </c>
      <c r="E424" s="41" t="s">
        <v>164</v>
      </c>
      <c r="F424" s="42">
        <f>F425</f>
        <v>940</v>
      </c>
      <c r="G424" s="43" t="s">
        <v>165</v>
      </c>
      <c r="H424" s="42">
        <f>H425</f>
        <v>926</v>
      </c>
      <c r="I424" s="44">
        <f t="shared" si="6"/>
        <v>98.51063829787235</v>
      </c>
    </row>
    <row r="425" spans="1:9" ht="79.5" customHeight="1">
      <c r="A425" s="40" t="s">
        <v>6</v>
      </c>
      <c r="B425" s="1" t="s">
        <v>142</v>
      </c>
      <c r="C425" s="1" t="s">
        <v>130</v>
      </c>
      <c r="D425" s="1" t="s">
        <v>7</v>
      </c>
      <c r="E425" s="45">
        <v>940000</v>
      </c>
      <c r="F425" s="46">
        <f>'НЕ УДАЛЯТЬ!'!H157</f>
        <v>940</v>
      </c>
      <c r="G425" s="47">
        <v>926107.57</v>
      </c>
      <c r="H425" s="46">
        <f>'НЕ УДАЛЯТЬ!'!K157</f>
        <v>926</v>
      </c>
      <c r="I425" s="44">
        <f t="shared" si="6"/>
        <v>98.51063829787235</v>
      </c>
    </row>
    <row r="426" spans="1:9" ht="50.25" customHeight="1">
      <c r="A426" s="40" t="s">
        <v>133</v>
      </c>
      <c r="B426" s="1" t="s">
        <v>142</v>
      </c>
      <c r="C426" s="1" t="s">
        <v>134</v>
      </c>
      <c r="D426" s="1" t="s">
        <v>1601</v>
      </c>
      <c r="E426" s="41" t="s">
        <v>680</v>
      </c>
      <c r="F426" s="42">
        <f>F427</f>
        <v>61</v>
      </c>
      <c r="G426" s="43" t="s">
        <v>905</v>
      </c>
      <c r="H426" s="42">
        <f>H427</f>
        <v>60</v>
      </c>
      <c r="I426" s="44">
        <f t="shared" si="6"/>
        <v>98.36065573770492</v>
      </c>
    </row>
    <row r="427" spans="1:9" ht="51" customHeight="1">
      <c r="A427" s="40" t="s">
        <v>1635</v>
      </c>
      <c r="B427" s="1" t="s">
        <v>142</v>
      </c>
      <c r="C427" s="1" t="s">
        <v>134</v>
      </c>
      <c r="D427" s="1" t="s">
        <v>1636</v>
      </c>
      <c r="E427" s="45">
        <v>61000</v>
      </c>
      <c r="F427" s="46">
        <f>'НЕ УДАЛЯТЬ!'!H942</f>
        <v>61</v>
      </c>
      <c r="G427" s="47">
        <v>60550</v>
      </c>
      <c r="H427" s="46">
        <f>'НЕ УДАЛЯТЬ!'!K942</f>
        <v>60</v>
      </c>
      <c r="I427" s="44">
        <f t="shared" si="6"/>
        <v>98.36065573770492</v>
      </c>
    </row>
    <row r="428" spans="1:9" ht="131.25" customHeight="1">
      <c r="A428" s="40" t="s">
        <v>166</v>
      </c>
      <c r="B428" s="1" t="s">
        <v>142</v>
      </c>
      <c r="C428" s="1" t="s">
        <v>167</v>
      </c>
      <c r="D428" s="1" t="s">
        <v>1601</v>
      </c>
      <c r="E428" s="41" t="s">
        <v>168</v>
      </c>
      <c r="F428" s="42">
        <f>F429</f>
        <v>4600</v>
      </c>
      <c r="G428" s="43" t="s">
        <v>168</v>
      </c>
      <c r="H428" s="42">
        <f>H429</f>
        <v>4600</v>
      </c>
      <c r="I428" s="44">
        <f t="shared" si="6"/>
        <v>100</v>
      </c>
    </row>
    <row r="429" spans="1:9" ht="70.5" customHeight="1">
      <c r="A429" s="40" t="s">
        <v>6</v>
      </c>
      <c r="B429" s="1" t="s">
        <v>142</v>
      </c>
      <c r="C429" s="1" t="s">
        <v>167</v>
      </c>
      <c r="D429" s="1" t="s">
        <v>7</v>
      </c>
      <c r="E429" s="45">
        <v>4600000</v>
      </c>
      <c r="F429" s="46">
        <f>'НЕ УДАЛЯТЬ!'!H159</f>
        <v>4600</v>
      </c>
      <c r="G429" s="47">
        <v>4600000</v>
      </c>
      <c r="H429" s="46">
        <f>'НЕ УДАЛЯТЬ!'!K159</f>
        <v>4600</v>
      </c>
      <c r="I429" s="44">
        <f t="shared" si="6"/>
        <v>100</v>
      </c>
    </row>
    <row r="430" spans="1:9" ht="15.75">
      <c r="A430" s="40" t="s">
        <v>169</v>
      </c>
      <c r="B430" s="1" t="s">
        <v>142</v>
      </c>
      <c r="C430" s="1" t="s">
        <v>170</v>
      </c>
      <c r="D430" s="1" t="s">
        <v>1601</v>
      </c>
      <c r="E430" s="41" t="s">
        <v>1541</v>
      </c>
      <c r="F430" s="42">
        <f>F431+F432</f>
        <v>21989</v>
      </c>
      <c r="G430" s="43" t="s">
        <v>1542</v>
      </c>
      <c r="H430" s="42">
        <f>H431+H432</f>
        <v>21980</v>
      </c>
      <c r="I430" s="44">
        <f t="shared" si="6"/>
        <v>99.95907044431307</v>
      </c>
    </row>
    <row r="431" spans="1:9" ht="54" customHeight="1">
      <c r="A431" s="40" t="s">
        <v>1635</v>
      </c>
      <c r="B431" s="1" t="s">
        <v>142</v>
      </c>
      <c r="C431" s="1" t="s">
        <v>170</v>
      </c>
      <c r="D431" s="1" t="s">
        <v>1636</v>
      </c>
      <c r="E431" s="45">
        <v>1292000</v>
      </c>
      <c r="F431" s="46">
        <f>'НЕ УДАЛЯТЬ!'!H422+'НЕ УДАЛЯТЬ!'!H524+'НЕ УДАЛЯТЬ!'!H628+'НЕ УДАЛЯТЬ!'!H736+'НЕ УДАЛЯТЬ!'!H841+'НЕ УДАЛЯТЬ!'!H944</f>
        <v>1292</v>
      </c>
      <c r="G431" s="47">
        <v>1286767.02</v>
      </c>
      <c r="H431" s="46">
        <f>'НЕ УДАЛЯТЬ!'!K422+'НЕ УДАЛЯТЬ!'!K524+'НЕ УДАЛЯТЬ!'!K628+'НЕ УДАЛЯТЬ!'!K736+'НЕ УДАЛЯТЬ!'!K841+'НЕ УДАЛЯТЬ!'!K944</f>
        <v>1287</v>
      </c>
      <c r="I431" s="44">
        <f t="shared" si="6"/>
        <v>99.61300309597523</v>
      </c>
    </row>
    <row r="432" spans="1:9" ht="73.5" customHeight="1">
      <c r="A432" s="40" t="s">
        <v>6</v>
      </c>
      <c r="B432" s="1" t="s">
        <v>142</v>
      </c>
      <c r="C432" s="1" t="s">
        <v>170</v>
      </c>
      <c r="D432" s="1" t="s">
        <v>7</v>
      </c>
      <c r="E432" s="45">
        <v>20696800</v>
      </c>
      <c r="F432" s="46">
        <f>'НЕ УДАЛЯТЬ!'!H161+'НЕ УДАЛЯТЬ!'!H842</f>
        <v>20697</v>
      </c>
      <c r="G432" s="47">
        <v>20692643.76</v>
      </c>
      <c r="H432" s="46">
        <f>'НЕ УДАЛЯТЬ!'!K842+'НЕ УДАЛЯТЬ!'!K161</f>
        <v>20693</v>
      </c>
      <c r="I432" s="44">
        <f t="shared" si="6"/>
        <v>99.98067352756438</v>
      </c>
    </row>
    <row r="433" spans="1:9" ht="31.5">
      <c r="A433" s="40" t="s">
        <v>173</v>
      </c>
      <c r="B433" s="1" t="s">
        <v>142</v>
      </c>
      <c r="C433" s="1" t="s">
        <v>174</v>
      </c>
      <c r="D433" s="1" t="s">
        <v>1601</v>
      </c>
      <c r="E433" s="41" t="s">
        <v>175</v>
      </c>
      <c r="F433" s="42">
        <f>F434</f>
        <v>10000</v>
      </c>
      <c r="G433" s="43" t="s">
        <v>175</v>
      </c>
      <c r="H433" s="42">
        <f>H434</f>
        <v>10000</v>
      </c>
      <c r="I433" s="44">
        <f t="shared" si="6"/>
        <v>100</v>
      </c>
    </row>
    <row r="434" spans="1:9" ht="68.25" customHeight="1">
      <c r="A434" s="40" t="s">
        <v>6</v>
      </c>
      <c r="B434" s="1" t="s">
        <v>142</v>
      </c>
      <c r="C434" s="1" t="s">
        <v>174</v>
      </c>
      <c r="D434" s="1" t="s">
        <v>7</v>
      </c>
      <c r="E434" s="45">
        <v>10000000</v>
      </c>
      <c r="F434" s="46">
        <f>'НЕ УДАЛЯТЬ!'!H163</f>
        <v>10000</v>
      </c>
      <c r="G434" s="47">
        <v>10000000</v>
      </c>
      <c r="H434" s="46">
        <f>'НЕ УДАЛЯТЬ!'!K163</f>
        <v>10000</v>
      </c>
      <c r="I434" s="44">
        <f t="shared" si="6"/>
        <v>100</v>
      </c>
    </row>
    <row r="435" spans="1:9" ht="66.75" customHeight="1">
      <c r="A435" s="40" t="s">
        <v>1265</v>
      </c>
      <c r="B435" s="1" t="s">
        <v>142</v>
      </c>
      <c r="C435" s="1" t="s">
        <v>1282</v>
      </c>
      <c r="D435" s="1" t="s">
        <v>1601</v>
      </c>
      <c r="E435" s="41" t="s">
        <v>444</v>
      </c>
      <c r="F435" s="42">
        <f>F436</f>
        <v>10</v>
      </c>
      <c r="G435" s="43" t="s">
        <v>1689</v>
      </c>
      <c r="H435" s="42">
        <f>H436</f>
        <v>0</v>
      </c>
      <c r="I435" s="44">
        <f t="shared" si="6"/>
        <v>0</v>
      </c>
    </row>
    <row r="436" spans="1:9" ht="54.75" customHeight="1">
      <c r="A436" s="40" t="s">
        <v>1117</v>
      </c>
      <c r="B436" s="1" t="s">
        <v>142</v>
      </c>
      <c r="C436" s="1" t="s">
        <v>1282</v>
      </c>
      <c r="D436" s="1" t="s">
        <v>1118</v>
      </c>
      <c r="E436" s="45">
        <v>10000</v>
      </c>
      <c r="F436" s="46">
        <f>'НЕ УДАЛЯТЬ!'!H1244</f>
        <v>10</v>
      </c>
      <c r="G436" s="47">
        <v>0</v>
      </c>
      <c r="H436" s="46">
        <f>'НЕ УДАЛЯТЬ!'!K1244</f>
        <v>0</v>
      </c>
      <c r="I436" s="44">
        <f t="shared" si="6"/>
        <v>0</v>
      </c>
    </row>
    <row r="437" spans="1:9" ht="39.75" customHeight="1">
      <c r="A437" s="40" t="s">
        <v>176</v>
      </c>
      <c r="B437" s="1" t="s">
        <v>142</v>
      </c>
      <c r="C437" s="1" t="s">
        <v>177</v>
      </c>
      <c r="D437" s="1" t="s">
        <v>1601</v>
      </c>
      <c r="E437" s="41" t="s">
        <v>178</v>
      </c>
      <c r="F437" s="42">
        <f>F438</f>
        <v>546</v>
      </c>
      <c r="G437" s="43" t="s">
        <v>179</v>
      </c>
      <c r="H437" s="42">
        <f>H438</f>
        <v>546</v>
      </c>
      <c r="I437" s="44">
        <f t="shared" si="6"/>
        <v>100</v>
      </c>
    </row>
    <row r="438" spans="1:9" ht="68.25" customHeight="1">
      <c r="A438" s="40" t="s">
        <v>6</v>
      </c>
      <c r="B438" s="1" t="s">
        <v>142</v>
      </c>
      <c r="C438" s="1" t="s">
        <v>177</v>
      </c>
      <c r="D438" s="1" t="s">
        <v>7</v>
      </c>
      <c r="E438" s="45">
        <v>546580</v>
      </c>
      <c r="F438" s="46">
        <f>'НЕ УДАЛЯТЬ!'!H165</f>
        <v>546</v>
      </c>
      <c r="G438" s="47">
        <v>546360</v>
      </c>
      <c r="H438" s="46">
        <f>'НЕ УДАЛЯТЬ!'!K165</f>
        <v>546</v>
      </c>
      <c r="I438" s="44">
        <f t="shared" si="6"/>
        <v>100</v>
      </c>
    </row>
    <row r="439" spans="1:9" ht="57.75" customHeight="1">
      <c r="A439" s="40" t="s">
        <v>180</v>
      </c>
      <c r="B439" s="1" t="s">
        <v>142</v>
      </c>
      <c r="C439" s="1" t="s">
        <v>181</v>
      </c>
      <c r="D439" s="1" t="s">
        <v>1601</v>
      </c>
      <c r="E439" s="41" t="s">
        <v>182</v>
      </c>
      <c r="F439" s="42">
        <f>F440</f>
        <v>21</v>
      </c>
      <c r="G439" s="43" t="s">
        <v>182</v>
      </c>
      <c r="H439" s="42">
        <f>H440</f>
        <v>21</v>
      </c>
      <c r="I439" s="44">
        <f t="shared" si="6"/>
        <v>100</v>
      </c>
    </row>
    <row r="440" spans="1:9" ht="72" customHeight="1">
      <c r="A440" s="40" t="s">
        <v>6</v>
      </c>
      <c r="B440" s="1" t="s">
        <v>142</v>
      </c>
      <c r="C440" s="1" t="s">
        <v>181</v>
      </c>
      <c r="D440" s="1" t="s">
        <v>7</v>
      </c>
      <c r="E440" s="45">
        <v>21000</v>
      </c>
      <c r="F440" s="46">
        <f>'НЕ УДАЛЯТЬ!'!H167</f>
        <v>21</v>
      </c>
      <c r="G440" s="47">
        <v>21000</v>
      </c>
      <c r="H440" s="46">
        <f>'НЕ УДАЛЯТЬ!'!K167</f>
        <v>21</v>
      </c>
      <c r="I440" s="44">
        <f t="shared" si="6"/>
        <v>100</v>
      </c>
    </row>
    <row r="441" spans="1:9" ht="71.25" customHeight="1">
      <c r="A441" s="40" t="s">
        <v>137</v>
      </c>
      <c r="B441" s="1" t="s">
        <v>142</v>
      </c>
      <c r="C441" s="1" t="s">
        <v>138</v>
      </c>
      <c r="D441" s="1" t="s">
        <v>1601</v>
      </c>
      <c r="E441" s="41" t="s">
        <v>183</v>
      </c>
      <c r="F441" s="42">
        <f>F442</f>
        <v>17078</v>
      </c>
      <c r="G441" s="43" t="s">
        <v>184</v>
      </c>
      <c r="H441" s="42">
        <f>H442</f>
        <v>16847</v>
      </c>
      <c r="I441" s="44">
        <f t="shared" si="6"/>
        <v>98.64738259749384</v>
      </c>
    </row>
    <row r="442" spans="1:9" ht="69.75" customHeight="1">
      <c r="A442" s="40" t="s">
        <v>6</v>
      </c>
      <c r="B442" s="1" t="s">
        <v>142</v>
      </c>
      <c r="C442" s="1" t="s">
        <v>138</v>
      </c>
      <c r="D442" s="1" t="s">
        <v>7</v>
      </c>
      <c r="E442" s="45">
        <v>17078400</v>
      </c>
      <c r="F442" s="46">
        <f>'НЕ УДАЛЯТЬ!'!H169</f>
        <v>17078</v>
      </c>
      <c r="G442" s="47">
        <v>16846507.81</v>
      </c>
      <c r="H442" s="46">
        <f>'НЕ УДАЛЯТЬ!'!K169</f>
        <v>16847</v>
      </c>
      <c r="I442" s="44">
        <f t="shared" si="6"/>
        <v>98.64738259749384</v>
      </c>
    </row>
    <row r="443" spans="1:9" ht="67.5" customHeight="1">
      <c r="A443" s="40" t="s">
        <v>189</v>
      </c>
      <c r="B443" s="1" t="s">
        <v>142</v>
      </c>
      <c r="C443" s="1" t="s">
        <v>190</v>
      </c>
      <c r="D443" s="1" t="s">
        <v>1601</v>
      </c>
      <c r="E443" s="41" t="s">
        <v>191</v>
      </c>
      <c r="F443" s="42">
        <f>F444</f>
        <v>4825</v>
      </c>
      <c r="G443" s="43" t="s">
        <v>191</v>
      </c>
      <c r="H443" s="42">
        <f>H444</f>
        <v>4825</v>
      </c>
      <c r="I443" s="44">
        <f t="shared" si="6"/>
        <v>100</v>
      </c>
    </row>
    <row r="444" spans="1:9" ht="73.5" customHeight="1">
      <c r="A444" s="40" t="s">
        <v>6</v>
      </c>
      <c r="B444" s="1" t="s">
        <v>142</v>
      </c>
      <c r="C444" s="1" t="s">
        <v>190</v>
      </c>
      <c r="D444" s="1" t="s">
        <v>7</v>
      </c>
      <c r="E444" s="45">
        <v>4825000</v>
      </c>
      <c r="F444" s="46">
        <f>'НЕ УДАЛЯТЬ!'!H172</f>
        <v>4825</v>
      </c>
      <c r="G444" s="47">
        <v>4825000</v>
      </c>
      <c r="H444" s="46">
        <f>'НЕ УДАЛЯТЬ!'!K172</f>
        <v>4825</v>
      </c>
      <c r="I444" s="44">
        <f t="shared" si="6"/>
        <v>100</v>
      </c>
    </row>
    <row r="445" spans="1:9" ht="37.5" customHeight="1">
      <c r="A445" s="40" t="s">
        <v>1656</v>
      </c>
      <c r="B445" s="1" t="s">
        <v>142</v>
      </c>
      <c r="C445" s="1" t="s">
        <v>1284</v>
      </c>
      <c r="D445" s="1" t="s">
        <v>1601</v>
      </c>
      <c r="E445" s="41" t="s">
        <v>1285</v>
      </c>
      <c r="F445" s="42">
        <f>F446</f>
        <v>1192</v>
      </c>
      <c r="G445" s="43" t="s">
        <v>1286</v>
      </c>
      <c r="H445" s="42">
        <f>H446</f>
        <v>1191</v>
      </c>
      <c r="I445" s="44">
        <f t="shared" si="6"/>
        <v>99.91610738255034</v>
      </c>
    </row>
    <row r="446" spans="1:9" ht="52.5" customHeight="1">
      <c r="A446" s="40" t="s">
        <v>1635</v>
      </c>
      <c r="B446" s="1" t="s">
        <v>142</v>
      </c>
      <c r="C446" s="1" t="s">
        <v>1284</v>
      </c>
      <c r="D446" s="1" t="s">
        <v>1636</v>
      </c>
      <c r="E446" s="45">
        <v>1192000</v>
      </c>
      <c r="F446" s="46">
        <f>'НЕ УДАЛЯТЬ!'!H1247</f>
        <v>1192</v>
      </c>
      <c r="G446" s="47">
        <v>1190580.72</v>
      </c>
      <c r="H446" s="46">
        <f>'НЕ УДАЛЯТЬ!'!K1247</f>
        <v>1191</v>
      </c>
      <c r="I446" s="44">
        <f t="shared" si="6"/>
        <v>99.91610738255034</v>
      </c>
    </row>
    <row r="447" spans="1:9" ht="34.5" customHeight="1">
      <c r="A447" s="40" t="s">
        <v>192</v>
      </c>
      <c r="B447" s="1" t="s">
        <v>142</v>
      </c>
      <c r="C447" s="1" t="s">
        <v>193</v>
      </c>
      <c r="D447" s="1" t="s">
        <v>1601</v>
      </c>
      <c r="E447" s="41" t="s">
        <v>194</v>
      </c>
      <c r="F447" s="42">
        <f>F448</f>
        <v>1243</v>
      </c>
      <c r="G447" s="43" t="s">
        <v>195</v>
      </c>
      <c r="H447" s="42">
        <f>H448</f>
        <v>1243</v>
      </c>
      <c r="I447" s="44">
        <f t="shared" si="6"/>
        <v>100</v>
      </c>
    </row>
    <row r="448" spans="1:9" ht="68.25" customHeight="1">
      <c r="A448" s="40" t="s">
        <v>6</v>
      </c>
      <c r="B448" s="1" t="s">
        <v>142</v>
      </c>
      <c r="C448" s="1" t="s">
        <v>193</v>
      </c>
      <c r="D448" s="1" t="s">
        <v>7</v>
      </c>
      <c r="E448" s="45">
        <v>1243000</v>
      </c>
      <c r="F448" s="46">
        <f>'НЕ УДАЛЯТЬ!'!H174</f>
        <v>1243</v>
      </c>
      <c r="G448" s="47">
        <v>1242821.11</v>
      </c>
      <c r="H448" s="46">
        <f>'НЕ УДАЛЯТЬ!'!K174</f>
        <v>1243</v>
      </c>
      <c r="I448" s="44">
        <f t="shared" si="6"/>
        <v>100</v>
      </c>
    </row>
    <row r="449" spans="1:9" ht="36" customHeight="1">
      <c r="A449" s="40" t="s">
        <v>196</v>
      </c>
      <c r="B449" s="1" t="s">
        <v>142</v>
      </c>
      <c r="C449" s="1" t="s">
        <v>197</v>
      </c>
      <c r="D449" s="1" t="s">
        <v>1601</v>
      </c>
      <c r="E449" s="41" t="s">
        <v>1543</v>
      </c>
      <c r="F449" s="42">
        <f>F450+F451</f>
        <v>691</v>
      </c>
      <c r="G449" s="43" t="s">
        <v>1544</v>
      </c>
      <c r="H449" s="42">
        <f>H450+H451</f>
        <v>671</v>
      </c>
      <c r="I449" s="44">
        <f t="shared" si="6"/>
        <v>97.10564399421129</v>
      </c>
    </row>
    <row r="450" spans="1:9" ht="52.5" customHeight="1">
      <c r="A450" s="40" t="s">
        <v>1635</v>
      </c>
      <c r="B450" s="1" t="s">
        <v>142</v>
      </c>
      <c r="C450" s="1" t="s">
        <v>197</v>
      </c>
      <c r="D450" s="1" t="s">
        <v>1636</v>
      </c>
      <c r="E450" s="45">
        <v>90700</v>
      </c>
      <c r="F450" s="46">
        <f>'НЕ УДАЛЯТЬ!'!H1249</f>
        <v>91</v>
      </c>
      <c r="G450" s="47">
        <v>90660</v>
      </c>
      <c r="H450" s="46">
        <f>'НЕ УДАЛЯТЬ!'!K1249</f>
        <v>91</v>
      </c>
      <c r="I450" s="44">
        <f t="shared" si="6"/>
        <v>100</v>
      </c>
    </row>
    <row r="451" spans="1:9" ht="72" customHeight="1">
      <c r="A451" s="40" t="s">
        <v>6</v>
      </c>
      <c r="B451" s="1" t="s">
        <v>142</v>
      </c>
      <c r="C451" s="1" t="s">
        <v>197</v>
      </c>
      <c r="D451" s="1" t="s">
        <v>7</v>
      </c>
      <c r="E451" s="45">
        <v>600000</v>
      </c>
      <c r="F451" s="46">
        <f>'НЕ УДАЛЯТЬ!'!H176</f>
        <v>600</v>
      </c>
      <c r="G451" s="47">
        <v>580403.58</v>
      </c>
      <c r="H451" s="46">
        <f>'НЕ УДАЛЯТЬ!'!K176</f>
        <v>580</v>
      </c>
      <c r="I451" s="44">
        <f t="shared" si="6"/>
        <v>96.66666666666667</v>
      </c>
    </row>
    <row r="452" spans="1:9" ht="31.5">
      <c r="A452" s="40" t="s">
        <v>200</v>
      </c>
      <c r="B452" s="1" t="s">
        <v>201</v>
      </c>
      <c r="C452" s="1" t="s">
        <v>1601</v>
      </c>
      <c r="D452" s="1" t="s">
        <v>1601</v>
      </c>
      <c r="E452" s="41" t="s">
        <v>202</v>
      </c>
      <c r="F452" s="42">
        <f>F453</f>
        <v>54819</v>
      </c>
      <c r="G452" s="43" t="s">
        <v>203</v>
      </c>
      <c r="H452" s="42">
        <f>H453</f>
        <v>54783</v>
      </c>
      <c r="I452" s="44">
        <f t="shared" si="6"/>
        <v>99.93432933836809</v>
      </c>
    </row>
    <row r="453" spans="1:9" ht="52.5" customHeight="1">
      <c r="A453" s="40" t="s">
        <v>4</v>
      </c>
      <c r="B453" s="1" t="s">
        <v>201</v>
      </c>
      <c r="C453" s="1" t="s">
        <v>126</v>
      </c>
      <c r="D453" s="1" t="s">
        <v>1601</v>
      </c>
      <c r="E453" s="41" t="s">
        <v>202</v>
      </c>
      <c r="F453" s="42">
        <f>F454+F455+F456</f>
        <v>54819</v>
      </c>
      <c r="G453" s="43" t="s">
        <v>203</v>
      </c>
      <c r="H453" s="42">
        <f>H454+H455+H456</f>
        <v>54783</v>
      </c>
      <c r="I453" s="44">
        <f t="shared" si="6"/>
        <v>99.93432933836809</v>
      </c>
    </row>
    <row r="454" spans="1:9" ht="132.75" customHeight="1">
      <c r="A454" s="40" t="s">
        <v>1620</v>
      </c>
      <c r="B454" s="1" t="s">
        <v>201</v>
      </c>
      <c r="C454" s="1" t="s">
        <v>126</v>
      </c>
      <c r="D454" s="1" t="s">
        <v>1621</v>
      </c>
      <c r="E454" s="45">
        <v>53273000</v>
      </c>
      <c r="F454" s="46">
        <f>'НЕ УДАЛЯТЬ!'!H181</f>
        <v>53273</v>
      </c>
      <c r="G454" s="47">
        <v>53272253.31</v>
      </c>
      <c r="H454" s="46">
        <f>'НЕ УДАЛЯТЬ!'!K181</f>
        <v>53272</v>
      </c>
      <c r="I454" s="44">
        <f t="shared" si="6"/>
        <v>99.99812287650404</v>
      </c>
    </row>
    <row r="455" spans="1:9" ht="51" customHeight="1">
      <c r="A455" s="40" t="s">
        <v>1635</v>
      </c>
      <c r="B455" s="1" t="s">
        <v>201</v>
      </c>
      <c r="C455" s="1" t="s">
        <v>126</v>
      </c>
      <c r="D455" s="1" t="s">
        <v>1636</v>
      </c>
      <c r="E455" s="45">
        <v>1534000</v>
      </c>
      <c r="F455" s="46">
        <f>'НЕ УДАЛЯТЬ!'!H182</f>
        <v>1534</v>
      </c>
      <c r="G455" s="47">
        <v>1498933.18</v>
      </c>
      <c r="H455" s="46">
        <f>'НЕ УДАЛЯТЬ!'!K182</f>
        <v>1499</v>
      </c>
      <c r="I455" s="44">
        <f t="shared" si="6"/>
        <v>97.71838331160365</v>
      </c>
    </row>
    <row r="456" spans="1:9" ht="18.75" customHeight="1">
      <c r="A456" s="40" t="s">
        <v>1641</v>
      </c>
      <c r="B456" s="1" t="s">
        <v>201</v>
      </c>
      <c r="C456" s="1" t="s">
        <v>126</v>
      </c>
      <c r="D456" s="1" t="s">
        <v>1642</v>
      </c>
      <c r="E456" s="45">
        <v>12000</v>
      </c>
      <c r="F456" s="46">
        <f>'НЕ УДАЛЯТЬ!'!H183</f>
        <v>12</v>
      </c>
      <c r="G456" s="47">
        <v>12000</v>
      </c>
      <c r="H456" s="46">
        <f>'НЕ УДАЛЯТЬ!'!K183</f>
        <v>12</v>
      </c>
      <c r="I456" s="44">
        <f t="shared" si="6"/>
        <v>100</v>
      </c>
    </row>
    <row r="457" spans="1:9" ht="20.25" customHeight="1">
      <c r="A457" s="34" t="s">
        <v>1545</v>
      </c>
      <c r="B457" s="35" t="s">
        <v>1546</v>
      </c>
      <c r="C457" s="35" t="s">
        <v>1601</v>
      </c>
      <c r="D457" s="35" t="s">
        <v>1601</v>
      </c>
      <c r="E457" s="36" t="s">
        <v>1547</v>
      </c>
      <c r="F457" s="37">
        <f>F458+F461+F478+F491</f>
        <v>522739</v>
      </c>
      <c r="G457" s="38" t="s">
        <v>1548</v>
      </c>
      <c r="H457" s="37">
        <f>H458+H461+H478+H491</f>
        <v>509467</v>
      </c>
      <c r="I457" s="39">
        <f aca="true" t="shared" si="7" ref="I457:I520">H457/F457*100</f>
        <v>97.46106565609225</v>
      </c>
    </row>
    <row r="458" spans="1:9" ht="26.25" customHeight="1">
      <c r="A458" s="40" t="s">
        <v>41</v>
      </c>
      <c r="B458" s="1" t="s">
        <v>42</v>
      </c>
      <c r="C458" s="1" t="s">
        <v>1601</v>
      </c>
      <c r="D458" s="1" t="s">
        <v>1601</v>
      </c>
      <c r="E458" s="41" t="s">
        <v>43</v>
      </c>
      <c r="F458" s="42">
        <f>F459</f>
        <v>68745</v>
      </c>
      <c r="G458" s="43" t="s">
        <v>44</v>
      </c>
      <c r="H458" s="42">
        <f>H459</f>
        <v>68705</v>
      </c>
      <c r="I458" s="44">
        <f t="shared" si="7"/>
        <v>99.94181395010546</v>
      </c>
    </row>
    <row r="459" spans="1:9" ht="42" customHeight="1">
      <c r="A459" s="40" t="s">
        <v>47</v>
      </c>
      <c r="B459" s="1" t="s">
        <v>42</v>
      </c>
      <c r="C459" s="1" t="s">
        <v>48</v>
      </c>
      <c r="D459" s="1" t="s">
        <v>1601</v>
      </c>
      <c r="E459" s="41" t="s">
        <v>43</v>
      </c>
      <c r="F459" s="42">
        <f>F460</f>
        <v>68745</v>
      </c>
      <c r="G459" s="43" t="s">
        <v>44</v>
      </c>
      <c r="H459" s="42">
        <f>H460</f>
        <v>68705</v>
      </c>
      <c r="I459" s="44">
        <f t="shared" si="7"/>
        <v>99.94181395010546</v>
      </c>
    </row>
    <row r="460" spans="1:9" ht="38.25" customHeight="1">
      <c r="A460" s="40" t="s">
        <v>1658</v>
      </c>
      <c r="B460" s="1" t="s">
        <v>42</v>
      </c>
      <c r="C460" s="1" t="s">
        <v>48</v>
      </c>
      <c r="D460" s="1" t="s">
        <v>1659</v>
      </c>
      <c r="E460" s="45">
        <v>68745000</v>
      </c>
      <c r="F460" s="46">
        <f>'НЕ УДАЛЯТЬ!'!H90</f>
        <v>68745</v>
      </c>
      <c r="G460" s="47">
        <v>68704881.34</v>
      </c>
      <c r="H460" s="46">
        <f>'НЕ УДАЛЯТЬ!'!K90</f>
        <v>68705</v>
      </c>
      <c r="I460" s="44">
        <f t="shared" si="7"/>
        <v>99.94181395010546</v>
      </c>
    </row>
    <row r="461" spans="1:9" ht="18" customHeight="1">
      <c r="A461" s="40" t="s">
        <v>49</v>
      </c>
      <c r="B461" s="1" t="s">
        <v>50</v>
      </c>
      <c r="C461" s="1" t="s">
        <v>1601</v>
      </c>
      <c r="D461" s="1" t="s">
        <v>1601</v>
      </c>
      <c r="E461" s="41" t="s">
        <v>1549</v>
      </c>
      <c r="F461" s="42">
        <f>F462+F464+F466+F468+F470+F472+F474+F476</f>
        <v>322731</v>
      </c>
      <c r="G461" s="43" t="s">
        <v>1550</v>
      </c>
      <c r="H461" s="42">
        <f>H462+H464+H466+H468+H470+H472+H474+H476</f>
        <v>311815</v>
      </c>
      <c r="I461" s="44">
        <f t="shared" si="7"/>
        <v>96.61761652893587</v>
      </c>
    </row>
    <row r="462" spans="1:9" ht="85.5" customHeight="1">
      <c r="A462" s="40" t="s">
        <v>206</v>
      </c>
      <c r="B462" s="1" t="s">
        <v>50</v>
      </c>
      <c r="C462" s="1" t="s">
        <v>354</v>
      </c>
      <c r="D462" s="1" t="s">
        <v>1601</v>
      </c>
      <c r="E462" s="41" t="s">
        <v>352</v>
      </c>
      <c r="F462" s="42">
        <f>F463</f>
        <v>2225</v>
      </c>
      <c r="G462" s="43" t="s">
        <v>353</v>
      </c>
      <c r="H462" s="42">
        <f>H463</f>
        <v>2224</v>
      </c>
      <c r="I462" s="44">
        <f t="shared" si="7"/>
        <v>99.95505617977528</v>
      </c>
    </row>
    <row r="463" spans="1:9" ht="41.25" customHeight="1">
      <c r="A463" s="40" t="s">
        <v>1658</v>
      </c>
      <c r="B463" s="1" t="s">
        <v>50</v>
      </c>
      <c r="C463" s="1" t="s">
        <v>354</v>
      </c>
      <c r="D463" s="1" t="s">
        <v>1659</v>
      </c>
      <c r="E463" s="45">
        <v>2225000</v>
      </c>
      <c r="F463" s="46">
        <f>'НЕ УДАЛЯТЬ!'!H295</f>
        <v>2225</v>
      </c>
      <c r="G463" s="47">
        <v>2224100</v>
      </c>
      <c r="H463" s="46">
        <f>'НЕ УДАЛЯТЬ!'!K295</f>
        <v>2224</v>
      </c>
      <c r="I463" s="44">
        <f t="shared" si="7"/>
        <v>99.95505617977528</v>
      </c>
    </row>
    <row r="464" spans="1:9" ht="70.5" customHeight="1">
      <c r="A464" s="40" t="s">
        <v>1379</v>
      </c>
      <c r="B464" s="1" t="s">
        <v>50</v>
      </c>
      <c r="C464" s="1" t="s">
        <v>1380</v>
      </c>
      <c r="D464" s="1" t="s">
        <v>1601</v>
      </c>
      <c r="E464" s="41" t="s">
        <v>1377</v>
      </c>
      <c r="F464" s="42">
        <f>F465</f>
        <v>4217</v>
      </c>
      <c r="G464" s="43" t="s">
        <v>1378</v>
      </c>
      <c r="H464" s="42">
        <f>H465</f>
        <v>2649</v>
      </c>
      <c r="I464" s="44">
        <f t="shared" si="7"/>
        <v>62.817168603272464</v>
      </c>
    </row>
    <row r="465" spans="1:9" ht="36" customHeight="1">
      <c r="A465" s="40" t="s">
        <v>1658</v>
      </c>
      <c r="B465" s="1" t="s">
        <v>50</v>
      </c>
      <c r="C465" s="1" t="s">
        <v>1380</v>
      </c>
      <c r="D465" s="1" t="s">
        <v>1659</v>
      </c>
      <c r="E465" s="45">
        <v>4217254</v>
      </c>
      <c r="F465" s="46">
        <f>'НЕ УДАЛЯТЬ!'!H1320</f>
        <v>4217</v>
      </c>
      <c r="G465" s="47">
        <v>2648625</v>
      </c>
      <c r="H465" s="46">
        <f>'НЕ УДАЛЯТЬ!'!K1320</f>
        <v>2649</v>
      </c>
      <c r="I465" s="44">
        <f t="shared" si="7"/>
        <v>62.817168603272464</v>
      </c>
    </row>
    <row r="466" spans="1:9" ht="46.5" customHeight="1">
      <c r="A466" s="40" t="s">
        <v>1384</v>
      </c>
      <c r="B466" s="1" t="s">
        <v>50</v>
      </c>
      <c r="C466" s="1" t="s">
        <v>1385</v>
      </c>
      <c r="D466" s="1" t="s">
        <v>1601</v>
      </c>
      <c r="E466" s="41" t="s">
        <v>1383</v>
      </c>
      <c r="F466" s="42">
        <f>F467</f>
        <v>58889</v>
      </c>
      <c r="G466" s="43" t="s">
        <v>1383</v>
      </c>
      <c r="H466" s="42">
        <f>H467</f>
        <v>58889</v>
      </c>
      <c r="I466" s="44">
        <f t="shared" si="7"/>
        <v>100</v>
      </c>
    </row>
    <row r="467" spans="1:9" ht="31.5">
      <c r="A467" s="40" t="s">
        <v>1658</v>
      </c>
      <c r="B467" s="1" t="s">
        <v>50</v>
      </c>
      <c r="C467" s="1" t="s">
        <v>1385</v>
      </c>
      <c r="D467" s="1" t="s">
        <v>1659</v>
      </c>
      <c r="E467" s="45">
        <v>58888797</v>
      </c>
      <c r="F467" s="46">
        <f>'НЕ УДАЛЯТЬ!'!H1323</f>
        <v>58889</v>
      </c>
      <c r="G467" s="47">
        <v>58888797</v>
      </c>
      <c r="H467" s="46">
        <f>'НЕ УДАЛЯТЬ!'!K1323</f>
        <v>58889</v>
      </c>
      <c r="I467" s="44">
        <f t="shared" si="7"/>
        <v>100</v>
      </c>
    </row>
    <row r="468" spans="1:9" ht="89.25" customHeight="1">
      <c r="A468" s="40" t="s">
        <v>206</v>
      </c>
      <c r="B468" s="1" t="s">
        <v>50</v>
      </c>
      <c r="C468" s="1" t="s">
        <v>207</v>
      </c>
      <c r="D468" s="1" t="s">
        <v>1601</v>
      </c>
      <c r="E468" s="41" t="s">
        <v>204</v>
      </c>
      <c r="F468" s="42">
        <f>F469</f>
        <v>376</v>
      </c>
      <c r="G468" s="43" t="s">
        <v>205</v>
      </c>
      <c r="H468" s="42">
        <f>H469</f>
        <v>376</v>
      </c>
      <c r="I468" s="44">
        <f t="shared" si="7"/>
        <v>100</v>
      </c>
    </row>
    <row r="469" spans="1:9" ht="31.5">
      <c r="A469" s="40" t="s">
        <v>1658</v>
      </c>
      <c r="B469" s="1" t="s">
        <v>50</v>
      </c>
      <c r="C469" s="1" t="s">
        <v>207</v>
      </c>
      <c r="D469" s="1" t="s">
        <v>1659</v>
      </c>
      <c r="E469" s="45">
        <v>376000</v>
      </c>
      <c r="F469" s="46">
        <f>'НЕ УДАЛЯТЬ!'!H188</f>
        <v>376</v>
      </c>
      <c r="G469" s="47">
        <v>375900</v>
      </c>
      <c r="H469" s="46">
        <f>'НЕ УДАЛЯТЬ!'!K188</f>
        <v>376</v>
      </c>
      <c r="I469" s="44">
        <f t="shared" si="7"/>
        <v>100</v>
      </c>
    </row>
    <row r="470" spans="1:9" ht="87.75" customHeight="1">
      <c r="A470" s="40" t="s">
        <v>206</v>
      </c>
      <c r="B470" s="1" t="s">
        <v>50</v>
      </c>
      <c r="C470" s="1" t="s">
        <v>1030</v>
      </c>
      <c r="D470" s="1" t="s">
        <v>1601</v>
      </c>
      <c r="E470" s="41" t="s">
        <v>1028</v>
      </c>
      <c r="F470" s="42">
        <f>F471</f>
        <v>302</v>
      </c>
      <c r="G470" s="43" t="s">
        <v>1029</v>
      </c>
      <c r="H470" s="42">
        <f>H471</f>
        <v>301</v>
      </c>
      <c r="I470" s="44">
        <f t="shared" si="7"/>
        <v>99.66887417218543</v>
      </c>
    </row>
    <row r="471" spans="1:9" ht="31.5">
      <c r="A471" s="40" t="s">
        <v>1658</v>
      </c>
      <c r="B471" s="1" t="s">
        <v>50</v>
      </c>
      <c r="C471" s="1" t="s">
        <v>1030</v>
      </c>
      <c r="D471" s="1" t="s">
        <v>1659</v>
      </c>
      <c r="E471" s="45">
        <v>302000</v>
      </c>
      <c r="F471" s="46">
        <f>'НЕ УДАЛЯТЬ!'!H1033</f>
        <v>302</v>
      </c>
      <c r="G471" s="47">
        <v>301300</v>
      </c>
      <c r="H471" s="46">
        <f>'НЕ УДАЛЯТЬ!'!K1033</f>
        <v>301</v>
      </c>
      <c r="I471" s="44">
        <f t="shared" si="7"/>
        <v>99.66887417218543</v>
      </c>
    </row>
    <row r="472" spans="1:9" ht="150" customHeight="1">
      <c r="A472" s="40" t="s">
        <v>384</v>
      </c>
      <c r="B472" s="1" t="s">
        <v>50</v>
      </c>
      <c r="C472" s="1" t="s">
        <v>385</v>
      </c>
      <c r="D472" s="1" t="s">
        <v>1601</v>
      </c>
      <c r="E472" s="41" t="s">
        <v>382</v>
      </c>
      <c r="F472" s="42">
        <f>F473</f>
        <v>245000</v>
      </c>
      <c r="G472" s="43" t="s">
        <v>383</v>
      </c>
      <c r="H472" s="42">
        <f>H473</f>
        <v>242129</v>
      </c>
      <c r="I472" s="44">
        <f t="shared" si="7"/>
        <v>98.82816326530613</v>
      </c>
    </row>
    <row r="473" spans="1:9" ht="15.75">
      <c r="A473" s="40" t="s">
        <v>380</v>
      </c>
      <c r="B473" s="1" t="s">
        <v>50</v>
      </c>
      <c r="C473" s="1" t="s">
        <v>385</v>
      </c>
      <c r="D473" s="1" t="s">
        <v>381</v>
      </c>
      <c r="E473" s="45">
        <v>245000000</v>
      </c>
      <c r="F473" s="46">
        <f>'НЕ УДАЛЯТЬ!'!H328</f>
        <v>245000</v>
      </c>
      <c r="G473" s="47">
        <v>242129041.49</v>
      </c>
      <c r="H473" s="46">
        <f>'НЕ УДАЛЯТЬ!'!K328</f>
        <v>242129</v>
      </c>
      <c r="I473" s="44">
        <f t="shared" si="7"/>
        <v>98.82816326530613</v>
      </c>
    </row>
    <row r="474" spans="1:9" ht="67.5" customHeight="1">
      <c r="A474" s="40" t="s">
        <v>54</v>
      </c>
      <c r="B474" s="1" t="s">
        <v>50</v>
      </c>
      <c r="C474" s="1" t="s">
        <v>55</v>
      </c>
      <c r="D474" s="1" t="s">
        <v>1601</v>
      </c>
      <c r="E474" s="41" t="s">
        <v>53</v>
      </c>
      <c r="F474" s="42">
        <f>F475</f>
        <v>5248</v>
      </c>
      <c r="G474" s="43" t="s">
        <v>52</v>
      </c>
      <c r="H474" s="42">
        <f>H475</f>
        <v>5247</v>
      </c>
      <c r="I474" s="44">
        <f t="shared" si="7"/>
        <v>99.98094512195121</v>
      </c>
    </row>
    <row r="475" spans="1:9" ht="38.25" customHeight="1">
      <c r="A475" s="40" t="s">
        <v>1658</v>
      </c>
      <c r="B475" s="1" t="s">
        <v>50</v>
      </c>
      <c r="C475" s="1" t="s">
        <v>55</v>
      </c>
      <c r="D475" s="1" t="s">
        <v>1659</v>
      </c>
      <c r="E475" s="45">
        <v>5248000</v>
      </c>
      <c r="F475" s="46">
        <f>'НЕ УДАЛЯТЬ!'!H95</f>
        <v>5248</v>
      </c>
      <c r="G475" s="47">
        <v>5247055.32</v>
      </c>
      <c r="H475" s="46">
        <f>'НЕ УДАЛЯТЬ!'!K95</f>
        <v>5247</v>
      </c>
      <c r="I475" s="44">
        <f t="shared" si="7"/>
        <v>99.98094512195121</v>
      </c>
    </row>
    <row r="476" spans="1:9" ht="33.75" customHeight="1">
      <c r="A476" s="40" t="s">
        <v>1656</v>
      </c>
      <c r="B476" s="1" t="s">
        <v>50</v>
      </c>
      <c r="C476" s="1" t="s">
        <v>60</v>
      </c>
      <c r="D476" s="1" t="s">
        <v>1601</v>
      </c>
      <c r="E476" s="41" t="s">
        <v>58</v>
      </c>
      <c r="F476" s="42">
        <f>F477</f>
        <v>6474</v>
      </c>
      <c r="G476" s="43" t="s">
        <v>1689</v>
      </c>
      <c r="H476" s="42">
        <f>H477</f>
        <v>0</v>
      </c>
      <c r="I476" s="44">
        <f t="shared" si="7"/>
        <v>0</v>
      </c>
    </row>
    <row r="477" spans="1:9" ht="36" customHeight="1">
      <c r="A477" s="40" t="s">
        <v>1658</v>
      </c>
      <c r="B477" s="1" t="s">
        <v>50</v>
      </c>
      <c r="C477" s="1" t="s">
        <v>60</v>
      </c>
      <c r="D477" s="1" t="s">
        <v>1659</v>
      </c>
      <c r="E477" s="45">
        <v>6474000</v>
      </c>
      <c r="F477" s="46">
        <f>'НЕ УДАЛЯТЬ!'!H99</f>
        <v>6474</v>
      </c>
      <c r="G477" s="47">
        <v>0</v>
      </c>
      <c r="H477" s="46">
        <f>'НЕ УДАЛЯТЬ!'!K99</f>
        <v>0</v>
      </c>
      <c r="I477" s="44">
        <f t="shared" si="7"/>
        <v>0</v>
      </c>
    </row>
    <row r="478" spans="1:9" ht="31.5">
      <c r="A478" s="40" t="s">
        <v>355</v>
      </c>
      <c r="B478" s="1" t="s">
        <v>356</v>
      </c>
      <c r="C478" s="1" t="s">
        <v>1601</v>
      </c>
      <c r="D478" s="1" t="s">
        <v>1601</v>
      </c>
      <c r="E478" s="41" t="s">
        <v>1551</v>
      </c>
      <c r="F478" s="42">
        <f>F479+F481+F483+F485+F487+F489</f>
        <v>120095</v>
      </c>
      <c r="G478" s="43" t="s">
        <v>1552</v>
      </c>
      <c r="H478" s="42">
        <f>H479+H481+H483+H485+H487+H489</f>
        <v>119439</v>
      </c>
      <c r="I478" s="44">
        <f t="shared" si="7"/>
        <v>99.45376576876639</v>
      </c>
    </row>
    <row r="479" spans="1:9" ht="69" customHeight="1">
      <c r="A479" s="40" t="s">
        <v>504</v>
      </c>
      <c r="B479" s="1" t="s">
        <v>356</v>
      </c>
      <c r="C479" s="1" t="s">
        <v>505</v>
      </c>
      <c r="D479" s="1" t="s">
        <v>1601</v>
      </c>
      <c r="E479" s="41" t="s">
        <v>1553</v>
      </c>
      <c r="F479" s="42">
        <f>F480</f>
        <v>4905</v>
      </c>
      <c r="G479" s="43" t="s">
        <v>1554</v>
      </c>
      <c r="H479" s="42">
        <f>H480</f>
        <v>4575</v>
      </c>
      <c r="I479" s="44">
        <f t="shared" si="7"/>
        <v>93.27217125382263</v>
      </c>
    </row>
    <row r="480" spans="1:9" ht="41.25" customHeight="1">
      <c r="A480" s="40" t="s">
        <v>1658</v>
      </c>
      <c r="B480" s="1" t="s">
        <v>356</v>
      </c>
      <c r="C480" s="1" t="s">
        <v>505</v>
      </c>
      <c r="D480" s="1" t="s">
        <v>1659</v>
      </c>
      <c r="E480" s="45">
        <v>4904500</v>
      </c>
      <c r="F480" s="46">
        <f>'НЕ УДАЛЯТЬ!'!H427+'НЕ УДАЛЯТЬ!'!H529+'НЕ УДАЛЯТЬ!'!H633+'НЕ УДАЛЯТЬ!'!H741+'НЕ УДАЛЯТЬ!'!H847+'НЕ УДАЛЯТЬ!'!H949</f>
        <v>4905</v>
      </c>
      <c r="G480" s="47">
        <v>4574633.75</v>
      </c>
      <c r="H480" s="46">
        <f>'НЕ УДАЛЯТЬ!'!K427+'НЕ УДАЛЯТЬ!'!K529+'НЕ УДАЛЯТЬ!'!K633+'НЕ УДАЛЯТЬ!'!K741+'НЕ УДАЛЯТЬ!'!K847+'НЕ УДАЛЯТЬ!'!K949</f>
        <v>4575</v>
      </c>
      <c r="I480" s="44">
        <f t="shared" si="7"/>
        <v>93.27217125382263</v>
      </c>
    </row>
    <row r="481" spans="1:9" ht="58.5" customHeight="1">
      <c r="A481" s="40" t="s">
        <v>508</v>
      </c>
      <c r="B481" s="1" t="s">
        <v>356</v>
      </c>
      <c r="C481" s="1" t="s">
        <v>509</v>
      </c>
      <c r="D481" s="1" t="s">
        <v>1601</v>
      </c>
      <c r="E481" s="41" t="s">
        <v>1555</v>
      </c>
      <c r="F481" s="42">
        <f>F482</f>
        <v>14176</v>
      </c>
      <c r="G481" s="43" t="s">
        <v>1556</v>
      </c>
      <c r="H481" s="42">
        <f>H482</f>
        <v>14169</v>
      </c>
      <c r="I481" s="44">
        <f t="shared" si="7"/>
        <v>99.95062076749436</v>
      </c>
    </row>
    <row r="482" spans="1:9" ht="31.5">
      <c r="A482" s="40" t="s">
        <v>1658</v>
      </c>
      <c r="B482" s="1" t="s">
        <v>356</v>
      </c>
      <c r="C482" s="1" t="s">
        <v>509</v>
      </c>
      <c r="D482" s="1" t="s">
        <v>1659</v>
      </c>
      <c r="E482" s="45">
        <v>14176300</v>
      </c>
      <c r="F482" s="46">
        <f>'НЕ УДАЛЯТЬ!'!H429+'НЕ УДАЛЯТЬ!'!H531+'НЕ УДАЛЯТЬ!'!H635+'НЕ УДАЛЯТЬ!'!H743+'НЕ УДАЛЯТЬ!'!H849+'НЕ УДАЛЯТЬ!'!H951</f>
        <v>14176</v>
      </c>
      <c r="G482" s="47">
        <v>14169422.18</v>
      </c>
      <c r="H482" s="46">
        <f>'НЕ УДАЛЯТЬ!'!K429+'НЕ УДАЛЯТЬ!'!K531+'НЕ УДАЛЯТЬ!'!K635+'НЕ УДАЛЯТЬ!'!K743+'НЕ УДАЛЯТЬ!'!K849+'НЕ УДАЛЯТЬ!'!K951</f>
        <v>14169</v>
      </c>
      <c r="I482" s="44">
        <f t="shared" si="7"/>
        <v>99.95062076749436</v>
      </c>
    </row>
    <row r="483" spans="1:9" ht="54.75" customHeight="1">
      <c r="A483" s="40" t="s">
        <v>512</v>
      </c>
      <c r="B483" s="1" t="s">
        <v>356</v>
      </c>
      <c r="C483" s="1" t="s">
        <v>513</v>
      </c>
      <c r="D483" s="1" t="s">
        <v>1601</v>
      </c>
      <c r="E483" s="41" t="s">
        <v>1557</v>
      </c>
      <c r="F483" s="42">
        <f>F484</f>
        <v>15610</v>
      </c>
      <c r="G483" s="43" t="s">
        <v>1558</v>
      </c>
      <c r="H483" s="42">
        <f>H484</f>
        <v>15603</v>
      </c>
      <c r="I483" s="44">
        <f t="shared" si="7"/>
        <v>99.95515695067265</v>
      </c>
    </row>
    <row r="484" spans="1:9" ht="31.5">
      <c r="A484" s="40" t="s">
        <v>1658</v>
      </c>
      <c r="B484" s="1" t="s">
        <v>356</v>
      </c>
      <c r="C484" s="1" t="s">
        <v>513</v>
      </c>
      <c r="D484" s="1" t="s">
        <v>1659</v>
      </c>
      <c r="E484" s="45">
        <v>15610400</v>
      </c>
      <c r="F484" s="46">
        <f>'НЕ УДАЛЯТЬ!'!H431+'НЕ УДАЛЯТЬ!'!H533+'НЕ УДАЛЯТЬ!'!H637+'НЕ УДАЛЯТЬ!'!H745+'НЕ УДАЛЯТЬ!'!H851+'НЕ УДАЛЯТЬ!'!H953</f>
        <v>15610</v>
      </c>
      <c r="G484" s="47">
        <v>15603141.99</v>
      </c>
      <c r="H484" s="46">
        <f>'НЕ УДАЛЯТЬ!'!K431+'НЕ УДАЛЯТЬ!'!K533+'НЕ УДАЛЯТЬ!'!K637+'НЕ УДАЛЯТЬ!'!K745+'НЕ УДАЛЯТЬ!'!K851+'НЕ УДАЛЯТЬ!'!K953</f>
        <v>15603</v>
      </c>
      <c r="I484" s="44">
        <f t="shared" si="7"/>
        <v>99.95515695067265</v>
      </c>
    </row>
    <row r="485" spans="1:9" ht="58.5" customHeight="1">
      <c r="A485" s="40" t="s">
        <v>516</v>
      </c>
      <c r="B485" s="1" t="s">
        <v>356</v>
      </c>
      <c r="C485" s="1" t="s">
        <v>517</v>
      </c>
      <c r="D485" s="1" t="s">
        <v>1601</v>
      </c>
      <c r="E485" s="41" t="s">
        <v>1559</v>
      </c>
      <c r="F485" s="42">
        <f>F486</f>
        <v>80581</v>
      </c>
      <c r="G485" s="43" t="s">
        <v>1560</v>
      </c>
      <c r="H485" s="42">
        <f>H486</f>
        <v>80574</v>
      </c>
      <c r="I485" s="44">
        <f t="shared" si="7"/>
        <v>99.99131308869337</v>
      </c>
    </row>
    <row r="486" spans="1:9" ht="31.5">
      <c r="A486" s="40" t="s">
        <v>1658</v>
      </c>
      <c r="B486" s="1" t="s">
        <v>356</v>
      </c>
      <c r="C486" s="1" t="s">
        <v>517</v>
      </c>
      <c r="D486" s="1" t="s">
        <v>1659</v>
      </c>
      <c r="E486" s="45">
        <v>80581100</v>
      </c>
      <c r="F486" s="46">
        <f>'НЕ УДАЛЯТЬ!'!H433+'НЕ УДАЛЯТЬ!'!H535+'НЕ УДАЛЯТЬ!'!H639+'НЕ УДАЛЯТЬ!'!H747+'НЕ УДАЛЯТЬ!'!H853+'НЕ УДАЛЯТЬ!'!H955</f>
        <v>80581</v>
      </c>
      <c r="G486" s="47">
        <v>80574206.19</v>
      </c>
      <c r="H486" s="46">
        <f>'НЕ УДАЛЯТЬ!'!K433+'НЕ УДАЛЯТЬ!'!K535+'НЕ УДАЛЯТЬ!'!K639+'НЕ УДАЛЯТЬ!'!K747+'НЕ УДАЛЯТЬ!'!K853+'НЕ УДАЛЯТЬ!'!K955</f>
        <v>80574</v>
      </c>
      <c r="I486" s="44">
        <f t="shared" si="7"/>
        <v>99.99131308869337</v>
      </c>
    </row>
    <row r="487" spans="1:9" ht="118.5" customHeight="1">
      <c r="A487" s="40" t="s">
        <v>918</v>
      </c>
      <c r="B487" s="1" t="s">
        <v>356</v>
      </c>
      <c r="C487" s="1" t="s">
        <v>919</v>
      </c>
      <c r="D487" s="1" t="s">
        <v>1601</v>
      </c>
      <c r="E487" s="41" t="s">
        <v>920</v>
      </c>
      <c r="F487" s="42">
        <f>F488</f>
        <v>111</v>
      </c>
      <c r="G487" s="43" t="s">
        <v>921</v>
      </c>
      <c r="H487" s="42">
        <f>H488</f>
        <v>111</v>
      </c>
      <c r="I487" s="44">
        <f t="shared" si="7"/>
        <v>100</v>
      </c>
    </row>
    <row r="488" spans="1:9" ht="31.5">
      <c r="A488" s="40" t="s">
        <v>1658</v>
      </c>
      <c r="B488" s="1" t="s">
        <v>356</v>
      </c>
      <c r="C488" s="1" t="s">
        <v>919</v>
      </c>
      <c r="D488" s="1" t="s">
        <v>1659</v>
      </c>
      <c r="E488" s="45">
        <v>110800</v>
      </c>
      <c r="F488" s="46">
        <f>'НЕ УДАЛЯТЬ!'!H957</f>
        <v>111</v>
      </c>
      <c r="G488" s="47">
        <v>110775</v>
      </c>
      <c r="H488" s="46">
        <f>'НЕ УДАЛЯТЬ!'!K957</f>
        <v>111</v>
      </c>
      <c r="I488" s="44">
        <f t="shared" si="7"/>
        <v>100</v>
      </c>
    </row>
    <row r="489" spans="1:9" ht="154.5" customHeight="1">
      <c r="A489" s="40" t="s">
        <v>359</v>
      </c>
      <c r="B489" s="1" t="s">
        <v>356</v>
      </c>
      <c r="C489" s="1" t="s">
        <v>360</v>
      </c>
      <c r="D489" s="1" t="s">
        <v>1601</v>
      </c>
      <c r="E489" s="41" t="s">
        <v>357</v>
      </c>
      <c r="F489" s="42">
        <f>F490</f>
        <v>4712</v>
      </c>
      <c r="G489" s="43" t="s">
        <v>358</v>
      </c>
      <c r="H489" s="42">
        <f>H490</f>
        <v>4407</v>
      </c>
      <c r="I489" s="44">
        <f t="shared" si="7"/>
        <v>93.52716468590832</v>
      </c>
    </row>
    <row r="490" spans="1:9" ht="39.75" customHeight="1">
      <c r="A490" s="40" t="s">
        <v>1658</v>
      </c>
      <c r="B490" s="1" t="s">
        <v>356</v>
      </c>
      <c r="C490" s="1" t="s">
        <v>360</v>
      </c>
      <c r="D490" s="1" t="s">
        <v>1659</v>
      </c>
      <c r="E490" s="45">
        <v>4712400</v>
      </c>
      <c r="F490" s="46">
        <f>'НЕ УДАЛЯТЬ!'!H300</f>
        <v>4712</v>
      </c>
      <c r="G490" s="47">
        <v>4406704.07</v>
      </c>
      <c r="H490" s="46">
        <f>'НЕ УДАЛЯТЬ!'!K300</f>
        <v>4407</v>
      </c>
      <c r="I490" s="44">
        <f t="shared" si="7"/>
        <v>93.52716468590832</v>
      </c>
    </row>
    <row r="491" spans="1:9" ht="38.25" customHeight="1">
      <c r="A491" s="40" t="s">
        <v>61</v>
      </c>
      <c r="B491" s="1" t="s">
        <v>62</v>
      </c>
      <c r="C491" s="1" t="s">
        <v>1601</v>
      </c>
      <c r="D491" s="1" t="s">
        <v>1601</v>
      </c>
      <c r="E491" s="41" t="s">
        <v>1561</v>
      </c>
      <c r="F491" s="42">
        <f>F492+F494+F496+F499+F502+F504+F506</f>
        <v>11168</v>
      </c>
      <c r="G491" s="43" t="s">
        <v>1562</v>
      </c>
      <c r="H491" s="42">
        <f>H492+H494+H496+H499+H502+H504+H506</f>
        <v>9508</v>
      </c>
      <c r="I491" s="44">
        <f t="shared" si="7"/>
        <v>85.13610315186246</v>
      </c>
    </row>
    <row r="492" spans="1:9" ht="34.5" customHeight="1">
      <c r="A492" s="40" t="s">
        <v>363</v>
      </c>
      <c r="B492" s="1" t="s">
        <v>62</v>
      </c>
      <c r="C492" s="1" t="s">
        <v>364</v>
      </c>
      <c r="D492" s="1" t="s">
        <v>1601</v>
      </c>
      <c r="E492" s="41" t="s">
        <v>361</v>
      </c>
      <c r="F492" s="42">
        <f>F493</f>
        <v>2201</v>
      </c>
      <c r="G492" s="43" t="s">
        <v>362</v>
      </c>
      <c r="H492" s="42">
        <f>H493</f>
        <v>2184</v>
      </c>
      <c r="I492" s="44">
        <f t="shared" si="7"/>
        <v>99.22762380736029</v>
      </c>
    </row>
    <row r="493" spans="1:9" ht="33.75" customHeight="1">
      <c r="A493" s="40" t="s">
        <v>1658</v>
      </c>
      <c r="B493" s="1" t="s">
        <v>62</v>
      </c>
      <c r="C493" s="1" t="s">
        <v>364</v>
      </c>
      <c r="D493" s="1" t="s">
        <v>1659</v>
      </c>
      <c r="E493" s="45">
        <v>2201000</v>
      </c>
      <c r="F493" s="46">
        <f>'НЕ УДАЛЯТЬ!'!H305</f>
        <v>2201</v>
      </c>
      <c r="G493" s="47">
        <v>2184124</v>
      </c>
      <c r="H493" s="46">
        <f>'НЕ УДАЛЯТЬ!'!K305</f>
        <v>2184</v>
      </c>
      <c r="I493" s="44">
        <f t="shared" si="7"/>
        <v>99.22762380736029</v>
      </c>
    </row>
    <row r="494" spans="1:9" ht="54" customHeight="1">
      <c r="A494" s="40" t="s">
        <v>180</v>
      </c>
      <c r="B494" s="1" t="s">
        <v>62</v>
      </c>
      <c r="C494" s="1" t="s">
        <v>181</v>
      </c>
      <c r="D494" s="1" t="s">
        <v>1601</v>
      </c>
      <c r="E494" s="41" t="s">
        <v>208</v>
      </c>
      <c r="F494" s="42">
        <f>F495</f>
        <v>1012</v>
      </c>
      <c r="G494" s="43" t="s">
        <v>208</v>
      </c>
      <c r="H494" s="42">
        <f>H495</f>
        <v>1012</v>
      </c>
      <c r="I494" s="44">
        <f t="shared" si="7"/>
        <v>100</v>
      </c>
    </row>
    <row r="495" spans="1:9" ht="69.75" customHeight="1">
      <c r="A495" s="40" t="s">
        <v>6</v>
      </c>
      <c r="B495" s="1" t="s">
        <v>62</v>
      </c>
      <c r="C495" s="1" t="s">
        <v>181</v>
      </c>
      <c r="D495" s="1" t="s">
        <v>7</v>
      </c>
      <c r="E495" s="45">
        <v>1012000</v>
      </c>
      <c r="F495" s="46">
        <f>'НЕ УДАЛЯТЬ!'!H193</f>
        <v>1012</v>
      </c>
      <c r="G495" s="47">
        <v>1012000</v>
      </c>
      <c r="H495" s="46">
        <f>'НЕ УДАЛЯТЬ!'!K193</f>
        <v>1012</v>
      </c>
      <c r="I495" s="44">
        <f t="shared" si="7"/>
        <v>100</v>
      </c>
    </row>
    <row r="496" spans="1:9" ht="69.75" customHeight="1">
      <c r="A496" s="40" t="s">
        <v>1136</v>
      </c>
      <c r="B496" s="1" t="s">
        <v>62</v>
      </c>
      <c r="C496" s="1" t="s">
        <v>1137</v>
      </c>
      <c r="D496" s="1" t="s">
        <v>1601</v>
      </c>
      <c r="E496" s="41" t="s">
        <v>1563</v>
      </c>
      <c r="F496" s="42">
        <f>F497+F498</f>
        <v>820</v>
      </c>
      <c r="G496" s="43" t="s">
        <v>1564</v>
      </c>
      <c r="H496" s="42">
        <f>H497+H498</f>
        <v>538</v>
      </c>
      <c r="I496" s="44">
        <f t="shared" si="7"/>
        <v>65.60975609756098</v>
      </c>
    </row>
    <row r="497" spans="1:9" ht="57.75" customHeight="1">
      <c r="A497" s="40" t="s">
        <v>1635</v>
      </c>
      <c r="B497" s="1" t="s">
        <v>62</v>
      </c>
      <c r="C497" s="1" t="s">
        <v>1137</v>
      </c>
      <c r="D497" s="1" t="s">
        <v>1636</v>
      </c>
      <c r="E497" s="45">
        <v>332400</v>
      </c>
      <c r="F497" s="46">
        <f>'НЕ УДАЛЯТЬ!'!H1171</f>
        <v>333</v>
      </c>
      <c r="G497" s="47">
        <v>267628.72</v>
      </c>
      <c r="H497" s="46">
        <f>'НЕ УДАЛЯТЬ!'!K1171</f>
        <v>268</v>
      </c>
      <c r="I497" s="44">
        <f t="shared" si="7"/>
        <v>80.48048048048048</v>
      </c>
    </row>
    <row r="498" spans="1:9" ht="68.25" customHeight="1">
      <c r="A498" s="40" t="s">
        <v>6</v>
      </c>
      <c r="B498" s="1" t="s">
        <v>62</v>
      </c>
      <c r="C498" s="1" t="s">
        <v>1137</v>
      </c>
      <c r="D498" s="1" t="s">
        <v>7</v>
      </c>
      <c r="E498" s="45">
        <v>486500</v>
      </c>
      <c r="F498" s="46">
        <f>'НЕ УДАЛЯТЬ!'!H1120</f>
        <v>487</v>
      </c>
      <c r="G498" s="47">
        <v>270361.48</v>
      </c>
      <c r="H498" s="46">
        <f>'НЕ УДАЛЯТЬ!'!K1120</f>
        <v>270</v>
      </c>
      <c r="I498" s="44">
        <f t="shared" si="7"/>
        <v>55.441478439425055</v>
      </c>
    </row>
    <row r="499" spans="1:9" ht="42" customHeight="1">
      <c r="A499" s="40" t="s">
        <v>1140</v>
      </c>
      <c r="B499" s="1" t="s">
        <v>62</v>
      </c>
      <c r="C499" s="1" t="s">
        <v>1141</v>
      </c>
      <c r="D499" s="1" t="s">
        <v>1601</v>
      </c>
      <c r="E499" s="41" t="s">
        <v>1565</v>
      </c>
      <c r="F499" s="42">
        <f>F500+F501</f>
        <v>1918</v>
      </c>
      <c r="G499" s="43" t="s">
        <v>1566</v>
      </c>
      <c r="H499" s="42">
        <f>H500+H501</f>
        <v>557</v>
      </c>
      <c r="I499" s="44">
        <f t="shared" si="7"/>
        <v>29.040667361835244</v>
      </c>
    </row>
    <row r="500" spans="1:9" ht="56.25" customHeight="1">
      <c r="A500" s="40" t="s">
        <v>1635</v>
      </c>
      <c r="B500" s="1" t="s">
        <v>62</v>
      </c>
      <c r="C500" s="1" t="s">
        <v>1141</v>
      </c>
      <c r="D500" s="1" t="s">
        <v>1636</v>
      </c>
      <c r="E500" s="45">
        <v>989300</v>
      </c>
      <c r="F500" s="46">
        <f>'НЕ УДАЛЯТЬ!'!H1173</f>
        <v>989</v>
      </c>
      <c r="G500" s="47">
        <v>547234.44</v>
      </c>
      <c r="H500" s="46">
        <f>'НЕ УДАЛЯТЬ!'!K1173</f>
        <v>547</v>
      </c>
      <c r="I500" s="44">
        <f t="shared" si="7"/>
        <v>55.308392315470165</v>
      </c>
    </row>
    <row r="501" spans="1:9" ht="73.5" customHeight="1">
      <c r="A501" s="40" t="s">
        <v>6</v>
      </c>
      <c r="B501" s="1" t="s">
        <v>62</v>
      </c>
      <c r="C501" s="1" t="s">
        <v>1141</v>
      </c>
      <c r="D501" s="1" t="s">
        <v>7</v>
      </c>
      <c r="E501" s="45">
        <v>928800</v>
      </c>
      <c r="F501" s="46">
        <f>'НЕ УДАЛЯТЬ!'!H1122</f>
        <v>929</v>
      </c>
      <c r="G501" s="47">
        <v>10374.51</v>
      </c>
      <c r="H501" s="46">
        <f>'НЕ УДАЛЯТЬ!'!K1122</f>
        <v>10</v>
      </c>
      <c r="I501" s="44">
        <f t="shared" si="7"/>
        <v>1.0764262648008611</v>
      </c>
    </row>
    <row r="502" spans="1:9" ht="72.75" customHeight="1">
      <c r="A502" s="40" t="s">
        <v>64</v>
      </c>
      <c r="B502" s="1" t="s">
        <v>62</v>
      </c>
      <c r="C502" s="1" t="s">
        <v>65</v>
      </c>
      <c r="D502" s="1" t="s">
        <v>1601</v>
      </c>
      <c r="E502" s="41" t="s">
        <v>66</v>
      </c>
      <c r="F502" s="42">
        <f>F503</f>
        <v>40</v>
      </c>
      <c r="G502" s="43" t="s">
        <v>66</v>
      </c>
      <c r="H502" s="42">
        <f>H503</f>
        <v>40</v>
      </c>
      <c r="I502" s="44">
        <f t="shared" si="7"/>
        <v>100</v>
      </c>
    </row>
    <row r="503" spans="1:9" ht="70.5" customHeight="1">
      <c r="A503" s="40" t="s">
        <v>6</v>
      </c>
      <c r="B503" s="1" t="s">
        <v>62</v>
      </c>
      <c r="C503" s="1" t="s">
        <v>65</v>
      </c>
      <c r="D503" s="1" t="s">
        <v>7</v>
      </c>
      <c r="E503" s="45">
        <v>40000</v>
      </c>
      <c r="F503" s="46">
        <f>'НЕ УДАЛЯТЬ!'!H104</f>
        <v>40</v>
      </c>
      <c r="G503" s="47">
        <v>40000</v>
      </c>
      <c r="H503" s="46">
        <f>'НЕ УДАЛЯТЬ!'!K104</f>
        <v>40</v>
      </c>
      <c r="I503" s="44">
        <f t="shared" si="7"/>
        <v>100</v>
      </c>
    </row>
    <row r="504" spans="1:9" ht="51.75" customHeight="1">
      <c r="A504" s="40" t="s">
        <v>67</v>
      </c>
      <c r="B504" s="1" t="s">
        <v>62</v>
      </c>
      <c r="C504" s="1" t="s">
        <v>68</v>
      </c>
      <c r="D504" s="1" t="s">
        <v>1601</v>
      </c>
      <c r="E504" s="41" t="s">
        <v>69</v>
      </c>
      <c r="F504" s="42">
        <f>F505</f>
        <v>25</v>
      </c>
      <c r="G504" s="43" t="s">
        <v>69</v>
      </c>
      <c r="H504" s="42">
        <f>H505</f>
        <v>25</v>
      </c>
      <c r="I504" s="44">
        <f t="shared" si="7"/>
        <v>100</v>
      </c>
    </row>
    <row r="505" spans="1:9" ht="69.75" customHeight="1">
      <c r="A505" s="40" t="s">
        <v>6</v>
      </c>
      <c r="B505" s="1" t="s">
        <v>62</v>
      </c>
      <c r="C505" s="1" t="s">
        <v>68</v>
      </c>
      <c r="D505" s="1" t="s">
        <v>7</v>
      </c>
      <c r="E505" s="45">
        <v>25000</v>
      </c>
      <c r="F505" s="46">
        <f>'НЕ УДАЛЯТЬ!'!H106</f>
        <v>25</v>
      </c>
      <c r="G505" s="47">
        <v>25000</v>
      </c>
      <c r="H505" s="46">
        <f>'НЕ УДАЛЯТЬ!'!K106</f>
        <v>25</v>
      </c>
      <c r="I505" s="44">
        <f t="shared" si="7"/>
        <v>100</v>
      </c>
    </row>
    <row r="506" spans="1:9" ht="47.25">
      <c r="A506" s="40" t="s">
        <v>70</v>
      </c>
      <c r="B506" s="1" t="s">
        <v>62</v>
      </c>
      <c r="C506" s="1" t="s">
        <v>71</v>
      </c>
      <c r="D506" s="1" t="s">
        <v>1601</v>
      </c>
      <c r="E506" s="41" t="s">
        <v>72</v>
      </c>
      <c r="F506" s="42">
        <f>F507</f>
        <v>5152</v>
      </c>
      <c r="G506" s="43" t="s">
        <v>72</v>
      </c>
      <c r="H506" s="42">
        <f>H507</f>
        <v>5152</v>
      </c>
      <c r="I506" s="44">
        <f t="shared" si="7"/>
        <v>100</v>
      </c>
    </row>
    <row r="507" spans="1:9" ht="105" customHeight="1">
      <c r="A507" s="40" t="s">
        <v>6</v>
      </c>
      <c r="B507" s="1" t="s">
        <v>62</v>
      </c>
      <c r="C507" s="1" t="s">
        <v>71</v>
      </c>
      <c r="D507" s="1" t="s">
        <v>7</v>
      </c>
      <c r="E507" s="45">
        <v>5152000</v>
      </c>
      <c r="F507" s="46">
        <f>'НЕ УДАЛЯТЬ!'!H108</f>
        <v>5152</v>
      </c>
      <c r="G507" s="47">
        <v>5152000</v>
      </c>
      <c r="H507" s="46">
        <f>'НЕ УДАЛЯТЬ!'!K108</f>
        <v>5152</v>
      </c>
      <c r="I507" s="44">
        <f t="shared" si="7"/>
        <v>100</v>
      </c>
    </row>
    <row r="508" spans="1:9" ht="41.25" customHeight="1">
      <c r="A508" s="34" t="s">
        <v>1567</v>
      </c>
      <c r="B508" s="35" t="s">
        <v>1568</v>
      </c>
      <c r="C508" s="35" t="s">
        <v>1601</v>
      </c>
      <c r="D508" s="35" t="s">
        <v>1601</v>
      </c>
      <c r="E508" s="36" t="s">
        <v>1569</v>
      </c>
      <c r="F508" s="37">
        <f>F509+F519</f>
        <v>221948</v>
      </c>
      <c r="G508" s="38" t="s">
        <v>1570</v>
      </c>
      <c r="H508" s="37">
        <f>H509+H519</f>
        <v>218916</v>
      </c>
      <c r="I508" s="39">
        <f t="shared" si="7"/>
        <v>98.63391425018473</v>
      </c>
    </row>
    <row r="509" spans="1:9" ht="15.75">
      <c r="A509" s="40" t="s">
        <v>520</v>
      </c>
      <c r="B509" s="1" t="s">
        <v>521</v>
      </c>
      <c r="C509" s="1" t="s">
        <v>1601</v>
      </c>
      <c r="D509" s="1" t="s">
        <v>1601</v>
      </c>
      <c r="E509" s="41" t="s">
        <v>1571</v>
      </c>
      <c r="F509" s="42">
        <f>F510+F512+F515+F517</f>
        <v>49972</v>
      </c>
      <c r="G509" s="43" t="s">
        <v>1572</v>
      </c>
      <c r="H509" s="42">
        <f>H510+H512+H515+H517</f>
        <v>49750</v>
      </c>
      <c r="I509" s="44">
        <f t="shared" si="7"/>
        <v>99.55575122068359</v>
      </c>
    </row>
    <row r="510" spans="1:9" ht="51.75" customHeight="1">
      <c r="A510" s="40" t="s">
        <v>923</v>
      </c>
      <c r="B510" s="1" t="s">
        <v>521</v>
      </c>
      <c r="C510" s="1" t="s">
        <v>924</v>
      </c>
      <c r="D510" s="1" t="s">
        <v>1601</v>
      </c>
      <c r="E510" s="41" t="s">
        <v>925</v>
      </c>
      <c r="F510" s="42">
        <f>F511</f>
        <v>39</v>
      </c>
      <c r="G510" s="43" t="s">
        <v>926</v>
      </c>
      <c r="H510" s="42">
        <f>H511</f>
        <v>39</v>
      </c>
      <c r="I510" s="44">
        <f t="shared" si="7"/>
        <v>100</v>
      </c>
    </row>
    <row r="511" spans="1:9" ht="57.75" customHeight="1">
      <c r="A511" s="40" t="s">
        <v>1635</v>
      </c>
      <c r="B511" s="1" t="s">
        <v>521</v>
      </c>
      <c r="C511" s="1" t="s">
        <v>924</v>
      </c>
      <c r="D511" s="1" t="s">
        <v>1636</v>
      </c>
      <c r="E511" s="45">
        <v>39000</v>
      </c>
      <c r="F511" s="46">
        <f>'НЕ УДАЛЯТЬ!'!H962</f>
        <v>39</v>
      </c>
      <c r="G511" s="47">
        <v>38935.71</v>
      </c>
      <c r="H511" s="46">
        <f>'НЕ УДАЛЯТЬ!'!K962</f>
        <v>39</v>
      </c>
      <c r="I511" s="44">
        <f t="shared" si="7"/>
        <v>100</v>
      </c>
    </row>
    <row r="512" spans="1:9" ht="36" customHeight="1">
      <c r="A512" s="40" t="s">
        <v>527</v>
      </c>
      <c r="B512" s="1" t="s">
        <v>521</v>
      </c>
      <c r="C512" s="1" t="s">
        <v>528</v>
      </c>
      <c r="D512" s="1" t="s">
        <v>1601</v>
      </c>
      <c r="E512" s="41" t="s">
        <v>1573</v>
      </c>
      <c r="F512" s="42">
        <f>F513+F514</f>
        <v>7385</v>
      </c>
      <c r="G512" s="43" t="s">
        <v>1574</v>
      </c>
      <c r="H512" s="42">
        <f>H513+H514</f>
        <v>7380</v>
      </c>
      <c r="I512" s="44">
        <f t="shared" si="7"/>
        <v>99.93229519295869</v>
      </c>
    </row>
    <row r="513" spans="1:9" ht="57" customHeight="1">
      <c r="A513" s="40" t="s">
        <v>1635</v>
      </c>
      <c r="B513" s="1" t="s">
        <v>521</v>
      </c>
      <c r="C513" s="1" t="s">
        <v>528</v>
      </c>
      <c r="D513" s="1" t="s">
        <v>1636</v>
      </c>
      <c r="E513" s="45">
        <v>984600</v>
      </c>
      <c r="F513" s="46">
        <f>'НЕ УДАЛЯТЬ!'!H438+'НЕ УДАЛЯТЬ!'!H540+'НЕ УДАЛЯТЬ!'!H644+'НЕ УДАЛЯТЬ!'!H752+'НЕ УДАЛЯТЬ!'!H858+'НЕ УДАЛЯТЬ!'!H964</f>
        <v>984</v>
      </c>
      <c r="G513" s="47">
        <v>980490.73</v>
      </c>
      <c r="H513" s="46">
        <f>'НЕ УДАЛЯТЬ!'!K438+'НЕ УДАЛЯТЬ!'!K540+'НЕ УДАЛЯТЬ!'!K644+'НЕ УДАЛЯТЬ!'!K752+'НЕ УДАЛЯТЬ!'!K858+'НЕ УДАЛЯТЬ!'!K964</f>
        <v>980</v>
      </c>
      <c r="I513" s="44">
        <f t="shared" si="7"/>
        <v>99.59349593495935</v>
      </c>
    </row>
    <row r="514" spans="1:9" ht="69.75" customHeight="1">
      <c r="A514" s="40" t="s">
        <v>6</v>
      </c>
      <c r="B514" s="1" t="s">
        <v>521</v>
      </c>
      <c r="C514" s="1" t="s">
        <v>528</v>
      </c>
      <c r="D514" s="1" t="s">
        <v>7</v>
      </c>
      <c r="E514" s="45">
        <v>6401000</v>
      </c>
      <c r="F514" s="46">
        <f>'НЕ УДАЛЯТЬ!'!H1038</f>
        <v>6401</v>
      </c>
      <c r="G514" s="47">
        <v>6400369.79</v>
      </c>
      <c r="H514" s="46">
        <f>'НЕ УДАЛЯТЬ!'!K1038</f>
        <v>6400</v>
      </c>
      <c r="I514" s="44">
        <f t="shared" si="7"/>
        <v>99.98437744102485</v>
      </c>
    </row>
    <row r="515" spans="1:9" ht="42.75" customHeight="1">
      <c r="A515" s="40" t="s">
        <v>122</v>
      </c>
      <c r="B515" s="1" t="s">
        <v>521</v>
      </c>
      <c r="C515" s="1" t="s">
        <v>1002</v>
      </c>
      <c r="D515" s="1" t="s">
        <v>1601</v>
      </c>
      <c r="E515" s="41" t="s">
        <v>1035</v>
      </c>
      <c r="F515" s="42">
        <f>F516</f>
        <v>1694</v>
      </c>
      <c r="G515" s="43" t="s">
        <v>1036</v>
      </c>
      <c r="H515" s="42">
        <f>H516</f>
        <v>1694</v>
      </c>
      <c r="I515" s="44">
        <f t="shared" si="7"/>
        <v>100</v>
      </c>
    </row>
    <row r="516" spans="1:9" ht="69.75" customHeight="1">
      <c r="A516" s="40" t="s">
        <v>6</v>
      </c>
      <c r="B516" s="1" t="s">
        <v>521</v>
      </c>
      <c r="C516" s="1" t="s">
        <v>1002</v>
      </c>
      <c r="D516" s="1" t="s">
        <v>7</v>
      </c>
      <c r="E516" s="45">
        <v>1694000</v>
      </c>
      <c r="F516" s="46">
        <f>'НЕ УДАЛЯТЬ!'!H1041</f>
        <v>1694</v>
      </c>
      <c r="G516" s="47">
        <v>1693560</v>
      </c>
      <c r="H516" s="46">
        <f>'НЕ УДАЛЯТЬ!'!K1041</f>
        <v>1694</v>
      </c>
      <c r="I516" s="44">
        <f t="shared" si="7"/>
        <v>100</v>
      </c>
    </row>
    <row r="517" spans="1:9" ht="56.25" customHeight="1">
      <c r="A517" s="40" t="s">
        <v>4</v>
      </c>
      <c r="B517" s="1" t="s">
        <v>521</v>
      </c>
      <c r="C517" s="1" t="s">
        <v>1007</v>
      </c>
      <c r="D517" s="1" t="s">
        <v>1601</v>
      </c>
      <c r="E517" s="41" t="s">
        <v>1037</v>
      </c>
      <c r="F517" s="42">
        <f>F518</f>
        <v>40854</v>
      </c>
      <c r="G517" s="43" t="s">
        <v>1038</v>
      </c>
      <c r="H517" s="42">
        <f>H518</f>
        <v>40637</v>
      </c>
      <c r="I517" s="44">
        <f t="shared" si="7"/>
        <v>99.46884026043962</v>
      </c>
    </row>
    <row r="518" spans="1:9" ht="74.25" customHeight="1">
      <c r="A518" s="40" t="s">
        <v>6</v>
      </c>
      <c r="B518" s="1" t="s">
        <v>521</v>
      </c>
      <c r="C518" s="1" t="s">
        <v>1007</v>
      </c>
      <c r="D518" s="1" t="s">
        <v>7</v>
      </c>
      <c r="E518" s="45">
        <v>40854000</v>
      </c>
      <c r="F518" s="46">
        <f>'НЕ УДАЛЯТЬ!'!H1044</f>
        <v>40854</v>
      </c>
      <c r="G518" s="47">
        <v>40636707.5</v>
      </c>
      <c r="H518" s="46">
        <f>'НЕ УДАЛЯТЬ!'!K1044</f>
        <v>40637</v>
      </c>
      <c r="I518" s="44">
        <f t="shared" si="7"/>
        <v>99.46884026043962</v>
      </c>
    </row>
    <row r="519" spans="1:9" ht="33.75" customHeight="1">
      <c r="A519" s="40" t="s">
        <v>1289</v>
      </c>
      <c r="B519" s="1" t="s">
        <v>1290</v>
      </c>
      <c r="C519" s="1" t="s">
        <v>1601</v>
      </c>
      <c r="D519" s="1" t="s">
        <v>1601</v>
      </c>
      <c r="E519" s="41" t="s">
        <v>1291</v>
      </c>
      <c r="F519" s="42">
        <f>F520</f>
        <v>171976</v>
      </c>
      <c r="G519" s="43" t="s">
        <v>1292</v>
      </c>
      <c r="H519" s="42">
        <f>H520</f>
        <v>169166</v>
      </c>
      <c r="I519" s="44">
        <f t="shared" si="7"/>
        <v>98.36605107689445</v>
      </c>
    </row>
    <row r="520" spans="1:9" ht="86.25" customHeight="1">
      <c r="A520" s="40" t="s">
        <v>1259</v>
      </c>
      <c r="B520" s="1" t="s">
        <v>1290</v>
      </c>
      <c r="C520" s="1" t="s">
        <v>1295</v>
      </c>
      <c r="D520" s="1" t="s">
        <v>1601</v>
      </c>
      <c r="E520" s="41" t="s">
        <v>1291</v>
      </c>
      <c r="F520" s="42">
        <f>F521</f>
        <v>171976</v>
      </c>
      <c r="G520" s="43" t="s">
        <v>1292</v>
      </c>
      <c r="H520" s="42">
        <f>H521</f>
        <v>169166</v>
      </c>
      <c r="I520" s="44">
        <f t="shared" si="7"/>
        <v>98.36605107689445</v>
      </c>
    </row>
    <row r="521" spans="1:9" ht="63.75" customHeight="1">
      <c r="A521" s="40" t="s">
        <v>1117</v>
      </c>
      <c r="B521" s="1" t="s">
        <v>1290</v>
      </c>
      <c r="C521" s="1" t="s">
        <v>1295</v>
      </c>
      <c r="D521" s="1" t="s">
        <v>1118</v>
      </c>
      <c r="E521" s="45">
        <v>171975607.85</v>
      </c>
      <c r="F521" s="46">
        <f>'НЕ УДАЛЯТЬ!'!H1254</f>
        <v>171976</v>
      </c>
      <c r="G521" s="47">
        <v>169166259.36</v>
      </c>
      <c r="H521" s="46">
        <f>'НЕ УДАЛЯТЬ!'!K1254</f>
        <v>169166</v>
      </c>
      <c r="I521" s="44">
        <f>H521/F521*100</f>
        <v>98.36605107689445</v>
      </c>
    </row>
    <row r="522" spans="1:9" ht="51.75" customHeight="1">
      <c r="A522" s="34" t="s">
        <v>1575</v>
      </c>
      <c r="B522" s="35" t="s">
        <v>1576</v>
      </c>
      <c r="C522" s="35" t="s">
        <v>1601</v>
      </c>
      <c r="D522" s="35" t="s">
        <v>1601</v>
      </c>
      <c r="E522" s="36" t="s">
        <v>388</v>
      </c>
      <c r="F522" s="37">
        <f>F523</f>
        <v>352000</v>
      </c>
      <c r="G522" s="38" t="s">
        <v>389</v>
      </c>
      <c r="H522" s="37">
        <f>H523</f>
        <v>351670</v>
      </c>
      <c r="I522" s="39">
        <f>H522/F522*100</f>
        <v>99.90625</v>
      </c>
    </row>
    <row r="523" spans="1:9" ht="54" customHeight="1">
      <c r="A523" s="40" t="s">
        <v>386</v>
      </c>
      <c r="B523" s="1" t="s">
        <v>387</v>
      </c>
      <c r="C523" s="1" t="s">
        <v>1601</v>
      </c>
      <c r="D523" s="1" t="s">
        <v>1601</v>
      </c>
      <c r="E523" s="41" t="s">
        <v>388</v>
      </c>
      <c r="F523" s="42">
        <f>F524</f>
        <v>352000</v>
      </c>
      <c r="G523" s="43" t="s">
        <v>389</v>
      </c>
      <c r="H523" s="42">
        <f>H524</f>
        <v>351670</v>
      </c>
      <c r="I523" s="44">
        <f>H523/F523*100</f>
        <v>99.90625</v>
      </c>
    </row>
    <row r="524" spans="1:9" ht="47.25">
      <c r="A524" s="40" t="s">
        <v>390</v>
      </c>
      <c r="B524" s="1" t="s">
        <v>387</v>
      </c>
      <c r="C524" s="1" t="s">
        <v>391</v>
      </c>
      <c r="D524" s="1" t="s">
        <v>1601</v>
      </c>
      <c r="E524" s="41" t="s">
        <v>388</v>
      </c>
      <c r="F524" s="42">
        <f>F525</f>
        <v>352000</v>
      </c>
      <c r="G524" s="43" t="s">
        <v>389</v>
      </c>
      <c r="H524" s="42">
        <f>H525</f>
        <v>351670</v>
      </c>
      <c r="I524" s="44">
        <f>H524/F524*100</f>
        <v>99.90625</v>
      </c>
    </row>
    <row r="525" spans="1:9" ht="55.5" customHeight="1">
      <c r="A525" s="40" t="s">
        <v>392</v>
      </c>
      <c r="B525" s="1" t="s">
        <v>387</v>
      </c>
      <c r="C525" s="1" t="s">
        <v>391</v>
      </c>
      <c r="D525" s="1" t="s">
        <v>393</v>
      </c>
      <c r="E525" s="45">
        <v>352000000</v>
      </c>
      <c r="F525" s="46">
        <f>'НЕ УДАЛЯТЬ!'!H333</f>
        <v>352000</v>
      </c>
      <c r="G525" s="47">
        <v>351669782.68</v>
      </c>
      <c r="H525" s="46">
        <f>'НЕ УДАЛЯТЬ!'!K333</f>
        <v>351670</v>
      </c>
      <c r="I525" s="44">
        <f>H525/F525*100</f>
        <v>99.90625</v>
      </c>
    </row>
    <row r="526" spans="1:9" ht="15.75" customHeight="1">
      <c r="A526" s="40"/>
      <c r="B526" s="1"/>
      <c r="C526" s="1"/>
      <c r="D526" s="1"/>
      <c r="E526" s="45"/>
      <c r="F526" s="46"/>
      <c r="G526" s="47"/>
      <c r="H526" s="46"/>
      <c r="I526" s="44"/>
    </row>
    <row r="527" spans="1:12" s="27" customFormat="1" ht="71.25" customHeight="1">
      <c r="A527" s="72" t="s">
        <v>1590</v>
      </c>
      <c r="B527" s="73"/>
      <c r="C527" s="73"/>
      <c r="D527" s="29"/>
      <c r="E527" s="29"/>
      <c r="F527" s="74" t="s">
        <v>1592</v>
      </c>
      <c r="G527" s="74"/>
      <c r="H527" s="74"/>
      <c r="I527" s="74"/>
      <c r="J527" s="28"/>
      <c r="K527" s="28"/>
      <c r="L527" s="28"/>
    </row>
    <row r="528" spans="1:9" ht="18.75">
      <c r="A528" s="72" t="s">
        <v>1589</v>
      </c>
      <c r="B528" s="73"/>
      <c r="C528" s="73"/>
      <c r="F528" s="49"/>
      <c r="G528" s="70" t="s">
        <v>1591</v>
      </c>
      <c r="H528" s="71"/>
      <c r="I528" s="71"/>
    </row>
  </sheetData>
  <sheetProtection/>
  <mergeCells count="10">
    <mergeCell ref="G1:I1"/>
    <mergeCell ref="A5:I5"/>
    <mergeCell ref="G6:I6"/>
    <mergeCell ref="G528:I528"/>
    <mergeCell ref="A527:C527"/>
    <mergeCell ref="F527:I527"/>
    <mergeCell ref="A528:C528"/>
    <mergeCell ref="H2:I2"/>
    <mergeCell ref="H3:I3"/>
    <mergeCell ref="H4:I4"/>
  </mergeCells>
  <printOptions horizontalCentered="1"/>
  <pageMargins left="0.7874015748031497" right="0.5905511811023623" top="0.5905511811023623" bottom="0.5905511811023623" header="0.31496062992125984" footer="0.31496062992125984"/>
  <pageSetup horizontalDpi="600" verticalDpi="600" orientation="portrait" paperSize="9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Сафонова Ирина Александровна</dc:creator>
  <cp:keywords/>
  <dc:description/>
  <cp:lastModifiedBy>Пользователь</cp:lastModifiedBy>
  <cp:lastPrinted>2019-05-21T08:02:22Z</cp:lastPrinted>
  <dcterms:created xsi:type="dcterms:W3CDTF">2019-02-13T12:24:27Z</dcterms:created>
  <dcterms:modified xsi:type="dcterms:W3CDTF">2019-06-26T12:20:35Z</dcterms:modified>
  <cp:category/>
  <cp:version/>
  <cp:contentType/>
  <cp:contentStatus/>
</cp:coreProperties>
</file>