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70" yWindow="15" windowWidth="11130" windowHeight="8970" activeTab="0"/>
  </bookViews>
  <sheets>
    <sheet name="2020-2021" sheetId="1" r:id="rId1"/>
  </sheets>
  <externalReferences>
    <externalReference r:id="rId4"/>
    <externalReference r:id="rId5"/>
    <externalReference r:id="rId6"/>
  </externalReferences>
  <definedNames>
    <definedName name="Акцизы">'[1]акт сверки - старый'!#REF!</definedName>
    <definedName name="Акцизы1">'[2]акт сверки - старый'!#REF!</definedName>
    <definedName name="_xlnm.Print_Titles" localSheetId="0">'2020-2021'!$9:$11</definedName>
    <definedName name="_xlnm.Print_Area" localSheetId="0">'2020-2021'!$A$1:$D$309</definedName>
  </definedNames>
  <calcPr fullCalcOnLoad="1"/>
</workbook>
</file>

<file path=xl/sharedStrings.xml><?xml version="1.0" encoding="utf-8"?>
<sst xmlns="http://schemas.openxmlformats.org/spreadsheetml/2006/main" count="520" uniqueCount="506">
  <si>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</si>
  <si>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</si>
  <si>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</si>
  <si>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</si>
  <si>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</si>
  <si>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</si>
  <si>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</si>
  <si>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</si>
  <si>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</si>
  <si>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</si>
  <si>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</si>
  <si>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</si>
  <si>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</si>
  <si>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</si>
  <si>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</si>
  <si>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</si>
  <si>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</si>
  <si>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</si>
  <si>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</si>
  <si>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НК РФ</t>
  </si>
  <si>
    <t>1 16 41000 01 0000 140</t>
  </si>
  <si>
    <t>Денежные взыскания (штрафы) за нарушения законодательства РФ об электроэнергетике</t>
  </si>
  <si>
    <t>Субвенция бюджетам муниципальных районов (городских округов) Воронежской области на обеспечение государственных гарантий прав граждан на получение общедоступного и бесплатного  общего образования, а также дополнительного образования детей в общеобразовательных учреждениях</t>
  </si>
  <si>
    <t>Субвенция бюджетам муниципальных районов (городских округов) Воронежской области на обеспечение государственных гарантий реализации прав на получение общедоступного дошкольного образования</t>
  </si>
  <si>
    <t>Субвенция бюджетам муниципальных районов (городских округов) Воронежской области на обеспечение единовременной выплаты при устройстве в семью ребенка-инвалида или ребенка, достигшего возраста 10 лет, а также при передаче на воспитание в семью братьев (сестер)</t>
  </si>
  <si>
    <t>Субвенция бюджетам муниципальных районов (городских округов) Воронежской области на выполнение переданных полномочий по организации и осуществлению деятельности по опеке и попечительству</t>
  </si>
  <si>
    <t>Субвенция бюджетам муниципальных районов (городских округов) Воронежской области на создание и организацию деятельности комиссий по делам несовершеннолетних и защите их прав</t>
  </si>
  <si>
    <t xml:space="preserve">Субвенция бюджетам муниципальных районов (городских округов) Воронежской области на создание и организацию деятельности административных  комиссий </t>
  </si>
  <si>
    <t>Субвенция бюджетам муниципальных районов (городских округов) Воронежской области на обеспечение единовременной выплаты при передаче ребенка на воспитание в семью</t>
  </si>
  <si>
    <t>Субвенция бюджетам муниципальных районов (городских округов) Воронежской области на обеспечение выплат семьям опекунов на содержание подопечных детей</t>
  </si>
  <si>
    <t>Субвенция бюджетам муниципальных районов (городских округов) Воронежской области на обеспечение выплаты вознаграждения, причитающегося приемному родителю</t>
  </si>
  <si>
    <t>Субвенция бюджетам муниципальных районов (городских округов) Воронежской области на обеспечение выплат приемной семье на содержание подопечных детей</t>
  </si>
  <si>
    <t>2 02 4515400 0000 151</t>
  </si>
  <si>
    <t>Межбюджетные траснферты, передаваемые бюджетам на финансовое обеспечение дорожной деятельности</t>
  </si>
  <si>
    <t>Субсидии бюджетам городских округов на обеспечение жильем молодых семей</t>
  </si>
  <si>
    <t xml:space="preserve">Иные межбюджетные трансферты на поощрение мо ВО за достижение </t>
  </si>
  <si>
    <t>Субсидии на приобретение коммунальной спецтехникик</t>
  </si>
  <si>
    <t>Субсидии на софинансирование мероприятий по установке подсветки</t>
  </si>
  <si>
    <r>
      <t>«Приложение № 1 к решению Воронежской городской Думы от _______.2018  № ****-IV
«О бюджете городского округа город Воронеж на 2019 год и на плановый период 2020 и 2021 годов</t>
    </r>
    <r>
      <rPr>
        <b/>
        <sz val="14"/>
        <rFont val="Calibri"/>
        <family val="2"/>
      </rPr>
      <t>»</t>
    </r>
  </si>
  <si>
    <t>Плановый период</t>
  </si>
  <si>
    <t>2020 год</t>
  </si>
  <si>
    <t>2021 год</t>
  </si>
  <si>
    <t>к решению Воронежской</t>
  </si>
  <si>
    <t>городской Думы</t>
  </si>
  <si>
    <t>ДОХОДЫ  И РАСХОДЫ БЮДЖЕТА  ГОРОДСКОГО  ОКРУГА  ГОРОД  ВОРОНЕЖ  
НА ПЛАНОВЫЙ ПЕРИОД 2020 И 2021 ГОДОВ</t>
  </si>
  <si>
    <t>Председатель Воронежской</t>
  </si>
  <si>
    <t xml:space="preserve">                      город Воронеж                                                                                                            </t>
  </si>
  <si>
    <t>В.Ф. Ходырев</t>
  </si>
  <si>
    <t>Приложение № 2</t>
  </si>
  <si>
    <t>ДОХОДЫ ОТ ОКАЗАНИЯ ПЛАТНЫХ УСЛУГ И КОМПЕНСАЦИИ ЗАТРАТ ГОСУДАРСТВА</t>
  </si>
  <si>
    <t>Единая субвенция бюджетам муниципальных районов (городских округов) Воронежской области на создание и организацию деятельности комиссий по делам несовершеннолетних и защите их прав, организации и осуществлению деятельности по опеке и попечительству</t>
  </si>
  <si>
    <t>Единая субвенция бюджетам муниципальных районов (городских округов) Воронежской области для осуществления отдельных государственных полномочий по оказанию мер социальной поддержки семьям, взявшим на воспитание детей-сирот, оставшихся без попечения родителей</t>
  </si>
  <si>
    <t>Иные межбюджетные трансферты муниципальным районам (городским округам) Воронежской области на формирвоание система организационно-методического обеспечения и создание архитектурно-доступной пространственно-развивающей среды для организации обучения детей с ограничеммыми возможностями здоровья</t>
  </si>
  <si>
    <t>УСЛОВНО УТВЕРЖДЕННЫЕ РАС</t>
  </si>
  <si>
    <t>Прикладные научные исследования в области жилищно-коммунального хозяйства</t>
  </si>
  <si>
    <t>05 04</t>
  </si>
  <si>
    <t>от 19.12.2018 № 1027-IV</t>
  </si>
  <si>
    <t xml:space="preserve">                      главы городского округа                                                                           </t>
  </si>
  <si>
    <t xml:space="preserve">                      Исполняющий обязанности</t>
  </si>
  <si>
    <t xml:space="preserve">       С.А.Петрин</t>
  </si>
  <si>
    <t>Субвенция бюджетам муниципальных районов (городских округов) Воронежской области на обеспечение выплаты вознаграждения патронатному воспитателю</t>
  </si>
  <si>
    <t>Субвенция бюджетам муниципальных районов (городских округов) Воронежской области на обеспечение выплат патронатной семье на содержание подопечных детей</t>
  </si>
  <si>
    <t>Субвенция бюджетам муниципальных районов (городских округов) Воронежской области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общеобразовательную программу дошкольного образования</t>
  </si>
  <si>
    <t>Субвенция бюджетам муниципальных районов (городских округов) Воронежской области на выплату единовременного пособия при всех формах устройства детей, лишенных родительского попечения в семью</t>
  </si>
  <si>
    <t>Субвенции бюджетам муниципальных образований Воронежской области на осуществление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</si>
  <si>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</si>
  <si>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</si>
  <si>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</si>
  <si>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</si>
  <si>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</si>
  <si>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1 16 46000 04 0000 140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</si>
  <si>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</si>
  <si>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</si>
  <si>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</si>
  <si>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</si>
  <si>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Налог на доходы физических лиц в виде фиксированных авансовых платежей с доходов, полученных физическими лицами,  являющимися иностранными гражданами, осуществляющими трудовую деятельность по найму на основании патента в соответствии со статьей 227.1 НК РФ 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</si>
  <si>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</si>
  <si>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</si>
  <si>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</si>
  <si>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</si>
  <si>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1 16 25084 04 0000 140</t>
  </si>
  <si>
    <t xml:space="preserve">Денежные взыскания (штрафы) за нарушение  водного законодательства на водных объектах, находящихся в собственности городских округов 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</si>
  <si>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</si>
  <si>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</si>
  <si>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</si>
  <si>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</si>
  <si>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</si>
  <si>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1 16 37030 04 0000 140</t>
  </si>
  <si>
    <t>Поступления сумм в возмещение вреда, причиняемого автомобильным дорогам местного значения транспортным средствами, осуществляющими перевозки тяжеловесных и (или) крупногабаритных грузов, зачисляемые в бюджеты городских округов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</si>
  <si>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по организации деятельности по отлову и содержанию безнадзорных животных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</si>
  <si>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 по обеспечению жилыми помещениями отдельных категорий граждан за счет средств федерального бюджета</t>
  </si>
  <si>
    <t xml:space="preserve">04 05 </t>
  </si>
  <si>
    <t>Сельское хозяйство и рыболовство</t>
  </si>
  <si>
    <t>в том числе: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</si>
  <si>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</si>
  <si>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</si>
  <si>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</si>
  <si>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 Молодежная политика</t>
  </si>
  <si>
    <t>07 03</t>
  </si>
  <si>
    <t>Дополнительное образование детей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</si>
  <si>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</si>
  <si>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</si>
  <si>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</si>
  <si>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</si>
  <si>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</si>
  <si>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городского округа</t>
  </si>
  <si>
    <t>1 14 06300 00 0000 430</t>
  </si>
  <si>
    <t>ДЕФИЦИТ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</si>
  <si>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</si>
  <si>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</si>
  <si>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</si>
  <si>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1 16 18040 04 0000 140</t>
  </si>
  <si>
    <t xml:space="preserve">Денежные взыскания (штрафы) за нарушение бюджетного законодательства (в части бюджетов городских округов) </t>
  </si>
  <si>
    <t>1 16 50000 01 0000 140</t>
  </si>
  <si>
    <t>Денежные взыскания (штрафы) за нарушения правил перевозок пассажиров и багажа легковым такси</t>
  </si>
  <si>
    <t>2 02 10000 00 0000 151</t>
  </si>
  <si>
    <t>2 02 15001 04 0000 151</t>
  </si>
  <si>
    <t>2 02 20000 00 0000 151</t>
  </si>
  <si>
    <t>2 02 30000 00 0000 151</t>
  </si>
  <si>
    <t>Субсидии из областного бюджета местным бюджетам на устройство тротуаров</t>
  </si>
  <si>
    <t>Субсидии из областного бюджета местным бюджетам на софинансирование разницы в расселяемых и предоставвляемых площадях при переселении граждан из аварийного жилищного фонда</t>
  </si>
  <si>
    <t>Субсидии на развитие улично-дорожной сети административного центра Воронежской области городского округа город Воронеж</t>
  </si>
  <si>
    <t>Иные межбюджетные трансферты</t>
  </si>
  <si>
    <t>Иные межбюджетные трансферты бюджетам муниципальных районов (городских округов) Воронежской области на комплектование книжных фондов библиотек муниципальных ьобразований</t>
  </si>
  <si>
    <t>Иные межбюджетные трансферты бюджетам муниципальных районов (городских округов) Воронежской области наподключение общедоступных библиотек Российской Федерации к сети Интернет и развития системы библиотечного дела с учетом задачи расширения информационных технологий и оцифровкимуниципальных ьобразований</t>
  </si>
  <si>
    <t>2 02 40000 00 0000 151</t>
  </si>
  <si>
    <t>Субсидии на реализацию программы комплексного развития транспортной инфраструктуры Воронежской городской агломерации</t>
  </si>
  <si>
    <t>Субсидии для погашение задолженности по бюджетным кредитам на проектирование, строительство, реконструкцию, каптальный ремонт, ремонт и содержание автомобильных дорог общего пользования</t>
  </si>
  <si>
    <t>11 05</t>
  </si>
  <si>
    <t>Другие вопросы в области физической культуры и спорта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</si>
  <si>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</si>
  <si>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</si>
  <si>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</si>
  <si>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</si>
  <si>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</si>
  <si>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</si>
  <si>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платежи за право на заключение договоров на организацию ярмарок</t>
  </si>
  <si>
    <t>плата за право использования земельных участков без предоставления земельных участков и установления сервитутов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</si>
  <si>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</si>
  <si>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</si>
  <si>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Субсидии бюджетам муниципальных районов (городских округов) Воронежской области для организации и оздоровления детей и молодежи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</si>
  <si>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организации отдуха детей в каникулярное время бюджетам муниципальных районов (городских округов) Воронежской области</t>
  </si>
  <si>
    <t>Субсидии из областного бюджета бюджетам муниципальных образований Воронежской области на обеспечение учащихся общеобразовательных учреждений молочной продукцией</t>
  </si>
  <si>
    <t>Субсидии из областного бюджета бюджетам муниципальных образований Воронежской области на материально-техническое оснащение муниципальных общеобразовательных организаций</t>
  </si>
  <si>
    <t>Субсидии бюджетам муниципальных образований Воронежской области на поддержку отрасли культуры (мероприятие "Подключение муниципальных общедоступных библиотек и государственных центральных библиотек в субъектах РФ к информационно-телекоммуникационной сети "Интернет" и развитие библиотечного дела с учетом задачи расширения информационных технологий и оцифровки")</t>
  </si>
  <si>
    <t>Субсидии бюджетам муниципальных образований Воронежской области на поддержку отрасли культуры (мероприятие "Комплектование книжных фондов муниципальных общедоступных библиотек субъектов РФ)</t>
  </si>
  <si>
    <t xml:space="preserve">Субсидии бюджетам муниципальных образований Воронежской области на реализацию мероприятий по адаптации зданий приоритетных культурно-зрелищных, библиотечных и музейных учреждений и прилегающих к ним территорий для беспрепятственного доступа инвалидов и других МГН с учетом их особых потребностей и получения ими услуг </t>
  </si>
  <si>
    <t>Субсидии бюджетам муниципальных образований Воронежской области на оснащение и приобретение специального оборудования для организации доступа инвалидов к произведениям культуры и искусства, библиотечным фондам и информации в доступных форматах</t>
  </si>
  <si>
    <t>07 05</t>
  </si>
  <si>
    <t>Профессиональная подготовка, переподготовка и повышение квалификации</t>
  </si>
  <si>
    <t xml:space="preserve"> Обслуживание  государственного внутреннего и муниципального долга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</si>
  <si>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</si>
  <si>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</si>
  <si>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</si>
  <si>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</si>
  <si>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</si>
  <si>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</si>
  <si>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1 05 01050 01 0000 110</t>
  </si>
  <si>
    <t>Минимальный налог, зачисляемый в бюджеты субъектов РФ</t>
  </si>
  <si>
    <t>тыс. рублей</t>
  </si>
  <si>
    <t>Код бюджетной классификации РФ</t>
  </si>
  <si>
    <t>ВСЕГО  ДОХОДОВ</t>
  </si>
  <si>
    <t>ВСЕГО РАСХОДОВ</t>
  </si>
  <si>
    <t xml:space="preserve"> </t>
  </si>
  <si>
    <t>ОБЩЕГОСУДАРСТВЕННЫЕ ВОПРОСЫ</t>
  </si>
  <si>
    <t xml:space="preserve"> Обеспечение проведения выборов и референдумов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</si>
  <si>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</si>
  <si>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</si>
  <si>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 xml:space="preserve"> Органы внутренних дел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</si>
  <si>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</si>
  <si>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</si>
  <si>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</si>
  <si>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</si>
  <si>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</si>
  <si>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</si>
  <si>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</si>
  <si>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</si>
  <si>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ОБРАЗОВАНИЕ</t>
  </si>
  <si>
    <t xml:space="preserve"> Дошкольное образование</t>
  </si>
  <si>
    <t xml:space="preserve"> Общее образование</t>
  </si>
  <si>
    <t xml:space="preserve"> Другие вопросы в области образования</t>
  </si>
  <si>
    <t xml:space="preserve"> Культура</t>
  </si>
  <si>
    <t>СОЦИАЛЬНАЯ ПОЛИТИКА</t>
  </si>
  <si>
    <t>Пенсионное обеспечение</t>
  </si>
  <si>
    <t>01 03</t>
  </si>
  <si>
    <t>01 04</t>
  </si>
  <si>
    <t>01 06</t>
  </si>
  <si>
    <t>01 07</t>
  </si>
  <si>
    <t>03 02</t>
  </si>
  <si>
    <t>03 09</t>
  </si>
  <si>
    <t>04 08</t>
  </si>
  <si>
    <t>04 09</t>
  </si>
  <si>
    <t>05 01</t>
  </si>
  <si>
    <t>05 02</t>
  </si>
  <si>
    <t>07 01</t>
  </si>
  <si>
    <t>07 02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</si>
  <si>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</si>
  <si>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</si>
  <si>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</si>
  <si>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</si>
  <si>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</si>
  <si>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</si>
  <si>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</si>
  <si>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</si>
  <si>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07 00</t>
  </si>
  <si>
    <t>06 00</t>
  </si>
  <si>
    <t>05 00</t>
  </si>
  <si>
    <t>04 00</t>
  </si>
  <si>
    <t>03 00</t>
  </si>
  <si>
    <t>01 00</t>
  </si>
  <si>
    <t>1 00 00000 00 0000 000</t>
  </si>
  <si>
    <t xml:space="preserve">1 01 00000 00 0000 000 </t>
  </si>
  <si>
    <t>НАЛОГИ  НА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</si>
  <si>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</si>
  <si>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</si>
  <si>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</si>
  <si>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</si>
  <si>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1 01 02040 01 0000 110</t>
  </si>
  <si>
    <t>НАЛОГИ  НА  СОВОКУПНЫЙ 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</si>
  <si>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</si>
  <si>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</si>
  <si>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</si>
  <si>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 НА  ИМУЩЕСТВО</t>
  </si>
  <si>
    <t>Налог на имущество физических лиц</t>
  </si>
  <si>
    <t>Налог на игорный бизнес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</si>
  <si>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</si>
  <si>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</si>
  <si>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</si>
  <si>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</si>
  <si>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</si>
  <si>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</si>
  <si>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</si>
  <si>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</si>
  <si>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</si>
  <si>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</si>
  <si>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</si>
  <si>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</si>
  <si>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</si>
  <si>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</si>
  <si>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</si>
  <si>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1 09 00000 00 0000 000</t>
  </si>
  <si>
    <t>1 09 04000 00 0000 110</t>
  </si>
  <si>
    <t>Налоги на имущество</t>
  </si>
  <si>
    <t>1 09 04010 02 0000 110</t>
  </si>
  <si>
    <t>Налог на имущество предприятий</t>
  </si>
  <si>
    <t>Налог с продаж</t>
  </si>
  <si>
    <t>Прочие налоги и сборы (по отмененным местным налогам и сборам)</t>
  </si>
  <si>
    <t>Налог на рекламу</t>
  </si>
  <si>
    <t>1 11 00000 00 0000 000</t>
  </si>
  <si>
    <t>ДОХОДЫ  ОТ  ИСПОЛЬЗОВАНИЯ  ИМУЩЕСТВА,  НАХОДЯЩЕГОСЯ  В  ГОСУДАРСТВЕННОЙ  И  МУНИЦИПАЛЬНОЙ СОБСТВЕННОСТИ</t>
  </si>
  <si>
    <t>1 11 05000 00 0000 120</t>
  </si>
  <si>
    <t>1 11 05010 00 0000 120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</si>
  <si>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</si>
  <si>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</si>
  <si>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</si>
  <si>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</si>
  <si>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</si>
  <si>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</si>
  <si>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 ПОЛЬЗОВАНИИ  ПРИРОДНЫМИ 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</si>
  <si>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</si>
  <si>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</si>
  <si>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</si>
  <si>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</si>
  <si>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 ОТ  ПРОДАЖИ  МАТЕРИАЛЬНЫХ  И  НЕМАТЕРИАЛЬНЫХ  АКТИВОВ</t>
  </si>
  <si>
    <t>1 14 02000 00 0000 000</t>
  </si>
  <si>
    <t>1 16 00000 00 0000 000</t>
  </si>
  <si>
    <t>ШТРАФЫ,  САНКЦИИ,  ВОЗМЕЩЕНИЕ 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</si>
  <si>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</si>
  <si>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</si>
  <si>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</si>
  <si>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1 16 03020 02 0000 140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</si>
  <si>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</si>
  <si>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</si>
  <si>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</si>
  <si>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</si>
  <si>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</si>
  <si>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1 17 00000 00 0000 000</t>
  </si>
  <si>
    <t>ПРОЧИЕ  НЕНАЛОГОВЫЕ  ДОХОДЫ</t>
  </si>
  <si>
    <t>1 17 05000 00 0000 180</t>
  </si>
  <si>
    <t xml:space="preserve">Прочие неналоговые  доходы </t>
  </si>
  <si>
    <t>отчисления на развитие инженерной инфраструктуры города</t>
  </si>
  <si>
    <t>плата за размещение наружной рекламы и рекламы на транспорте</t>
  </si>
  <si>
    <t>ЗАДОЛЖЕННОСТЬ  И  ПЕРЕРАСЧЕТЫ ПО ОТМЕНЕННЫМ НАЛОГАМ, СБОРАМ И ИНЫМ ОБЯЗАТЕЛЬНЫМ ПЛАТЕЖАМ</t>
  </si>
  <si>
    <t>Другие вопросы в области национальной безопасности и правоохранительной деятельности</t>
  </si>
  <si>
    <t>Транспорт</t>
  </si>
  <si>
    <t>1 01 02030 01 0000 110</t>
  </si>
  <si>
    <t>1 06 01000 00 0000 110</t>
  </si>
  <si>
    <t>1 06 01020 04 0000 110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</si>
  <si>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</si>
  <si>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</si>
  <si>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</si>
  <si>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</si>
  <si>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</si>
  <si>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</si>
  <si>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1 06 05000 02 0000 110</t>
  </si>
  <si>
    <t xml:space="preserve">1 06 06000 00 0000 110 </t>
  </si>
  <si>
    <t>1 06 06010 00 0000 110</t>
  </si>
  <si>
    <t>1 06 06012 04 0000 110</t>
  </si>
  <si>
    <t>1 06 06022 04 0000 110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</si>
  <si>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</si>
  <si>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</si>
  <si>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</si>
  <si>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</si>
  <si>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</si>
  <si>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</si>
  <si>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</si>
  <si>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</si>
  <si>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1 17 05040 04 0000 180</t>
  </si>
  <si>
    <t>Прочие неналоговые доходы бюджетов городских округов</t>
  </si>
  <si>
    <t>1 17 05040 04 0002 180</t>
  </si>
  <si>
    <t>1 17 05040 04 0006 180</t>
  </si>
  <si>
    <t>1 17 05040 04 0007 180</t>
  </si>
  <si>
    <t>1 17 05040 04 0008 180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</si>
  <si>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</si>
  <si>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</si>
  <si>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1 17 05040 04 0009 180</t>
  </si>
  <si>
    <t>прочие поступления</t>
  </si>
  <si>
    <t>Земельный налог (по обязательствам, возникшим до 1 января 2006 года)</t>
  </si>
  <si>
    <t>1 09 04040 01 0000 110</t>
  </si>
  <si>
    <t>Налог с имущества, переходящего в порядке наследования или дарения</t>
  </si>
  <si>
    <t>1 09 06000 02 0000 110</t>
  </si>
  <si>
    <t>1 09 06010 02 0000 110</t>
  </si>
  <si>
    <t>1 11 05020 00 0000 120</t>
  </si>
  <si>
    <t>1 11 05024 04 0000 120</t>
  </si>
  <si>
    <t>1 14 01000 00 0000 410</t>
  </si>
  <si>
    <t>Доходы от продажи квартир</t>
  </si>
  <si>
    <t>1 14 01040 04 0000 410</t>
  </si>
  <si>
    <t>02 00</t>
  </si>
  <si>
    <t xml:space="preserve">НАЦИОНАЛЬНАЯ ОБОРОНА </t>
  </si>
  <si>
    <t xml:space="preserve"> Мобилизационная и вневойсковая подготовка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</si>
  <si>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</si>
  <si>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1 06 06020 00 0000 110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</si>
  <si>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</si>
  <si>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</si>
  <si>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</si>
  <si>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</si>
  <si>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</si>
  <si>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</si>
  <si>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</si>
  <si>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1 09 07000 00 0000 110</t>
  </si>
  <si>
    <t>1 09 07010 00 0000 110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</si>
  <si>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</si>
  <si>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</si>
  <si>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</si>
  <si>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</si>
  <si>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</si>
  <si>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сборах, предусмотренные статьей 129.2 НК РФ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</si>
  <si>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</si>
  <si>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</si>
  <si>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</si>
  <si>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</si>
  <si>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</si>
  <si>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</si>
  <si>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</si>
  <si>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1 16 25040 01 0000 140</t>
  </si>
  <si>
    <t xml:space="preserve">Денежные взыскания (штрафы) за нарушение законодательства об экологической экспертизе 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</si>
  <si>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</si>
  <si>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</si>
  <si>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</si>
  <si>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</si>
  <si>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2 02 00000 00 0000 000</t>
  </si>
  <si>
    <t>Безвозмездные поступления от других бюджетов бюджетной системы Российской Федерации</t>
  </si>
  <si>
    <t>1 17 05040 04 0003 180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</si>
  <si>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</si>
  <si>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</si>
  <si>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</si>
  <si>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городских округов </t>
  </si>
  <si>
    <t>1 11 05034 04 0001 120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</si>
  <si>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</si>
  <si>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</si>
  <si>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об охране и использовании животного мира</t>
  </si>
  <si>
    <t>1 16 25030 01 0000 140</t>
  </si>
  <si>
    <t>1 17 05040 04 0001 180</t>
  </si>
  <si>
    <t>1 17 05040 04 0004 180</t>
  </si>
  <si>
    <t>плата за предоставление сведений, содержащихся в информационной системе обеспечения градостроительной деятельности</t>
  </si>
  <si>
    <t>02 03</t>
  </si>
  <si>
    <t>03 14</t>
  </si>
  <si>
    <t>04 12</t>
  </si>
  <si>
    <t>05 03</t>
  </si>
  <si>
    <t>05 05</t>
  </si>
  <si>
    <t>06 03</t>
  </si>
  <si>
    <t>06 05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</si>
  <si>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</si>
  <si>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</si>
  <si>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</si>
  <si>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</si>
  <si>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Охрана объектов растительного и животного мира и среды их обитания</t>
  </si>
  <si>
    <t>Социальное обеспечение населения</t>
  </si>
  <si>
    <t>Охрана семьи и детства</t>
  </si>
  <si>
    <t>НАЛОГОВЫЕ И НЕНАЛОГОВЫЕ ДОХОДЫ</t>
  </si>
  <si>
    <t>ГОСУДАРСТВЕННАЯ 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</si>
  <si>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</si>
  <si>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1 11 09000 00 0000 120</t>
  </si>
  <si>
    <t>1 11 09040 00 0000 120</t>
  </si>
  <si>
    <t>1 11 09044 04 0000 120</t>
  </si>
  <si>
    <t>УСЛОВНО УТВЕРЖДЕННЫЕ РАСХОДЫ</t>
  </si>
  <si>
    <t>Условно утвержденные расходы</t>
  </si>
  <si>
    <t xml:space="preserve">ИТОГО  ДОХОДОВ </t>
  </si>
  <si>
    <t>1 16 25020 01 0000 140</t>
  </si>
  <si>
    <t xml:space="preserve">Денежные взыскания (штрафы) за нарушение законодательства об особо охраняемых природных территориях  </t>
  </si>
  <si>
    <t>1 14 06000 00 0000 430</t>
  </si>
  <si>
    <t>1 14 06010 00 0000 430</t>
  </si>
  <si>
    <t>1 14 06012 04 0000 430</t>
  </si>
  <si>
    <t>1 14 06020 00 0000 430</t>
  </si>
  <si>
    <t>1 14 06024 04 0000 430</t>
  </si>
  <si>
    <t>Субсидии бюджетам городских округов на строительство и модернизацию автомобильных дорог общего пользования, в том числе дорог в посеелниях (за исключением автомобильных дорог федерального значения)</t>
  </si>
  <si>
    <t xml:space="preserve">1 01 01000 00 0000 000 </t>
  </si>
  <si>
    <t>Налог на прибыль организаций</t>
  </si>
  <si>
    <t xml:space="preserve">1 01 01010 00 0000 000 </t>
  </si>
  <si>
    <t>Налог на прибыль организаций, зачисляемый в бюджеты бюджетной системы Российской Федерации по сооответствующим ставкам</t>
  </si>
  <si>
    <t>Налог на прибыль организаций, зачисляемый в бюджеты субъектов Российской Федерации</t>
  </si>
  <si>
    <t>1 05 01000 00 0000 000</t>
  </si>
  <si>
    <t>Налог, взимаемый в связи с применением упрощенной системы налогообложения</t>
  </si>
  <si>
    <t xml:space="preserve">1 01 01012 02 0000 000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</si>
  <si>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</si>
  <si>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</si>
  <si>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Резервные фонды</t>
  </si>
  <si>
    <t>плата за составление проектно-сметной документации и осуществление технического надзора за проведением капитального ремонта</t>
  </si>
  <si>
    <t xml:space="preserve"> 1 16 23000 00 0000 140</t>
  </si>
  <si>
    <t>Доходы от возмещения ущерба при возникновении страховых случаев</t>
  </si>
  <si>
    <t>1 17 05040 04 0005 180</t>
  </si>
  <si>
    <t>Субсидии бюджетам городских округов на обеспечение мероприятий по капитальному ремонту многоквартирных домов за счёт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</si>
  <si>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</si>
  <si>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</si>
  <si>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13 01</t>
  </si>
  <si>
    <t>13 00</t>
  </si>
  <si>
    <t>ОБСЛУЖИВАНИЕ ГОСУДАРСТВЕННОГО И МУНИЦИПАЛЬНОГО ДОЛГА</t>
  </si>
  <si>
    <t>14 00</t>
  </si>
  <si>
    <t>14 03</t>
  </si>
  <si>
    <t>МЕЖБЮДЖЕТНЫЕ ТРАНСФЕРТЫ БЮДЖЕТАМ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</si>
  <si>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</si>
  <si>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11 00</t>
  </si>
  <si>
    <t>11 01</t>
  </si>
  <si>
    <t>ФИЗИЧЕСКАЯ КУЛЬТУРА И СПОРТ</t>
  </si>
  <si>
    <t>Физическая культура</t>
  </si>
  <si>
    <t>08 04</t>
  </si>
  <si>
    <t xml:space="preserve"> Другие вопросы в области культуры, кинематографии </t>
  </si>
  <si>
    <t>01 11</t>
  </si>
  <si>
    <t>01 13</t>
  </si>
  <si>
    <t>01 05</t>
  </si>
  <si>
    <t>Судебная система</t>
  </si>
  <si>
    <t xml:space="preserve">КУЛЬТУРА, КИНЕМАТОГРАФИЯ </t>
  </si>
  <si>
    <t>Дорожное хозяйство (дорожные фонды)</t>
  </si>
  <si>
    <t>1 05 01010 00 0000 000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</si>
  <si>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</si>
  <si>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</si>
  <si>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</si>
  <si>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1 05 01020 00 0000 000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</si>
  <si>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</si>
  <si>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</si>
  <si>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</si>
  <si>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</si>
  <si>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</si>
  <si>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</si>
  <si>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</si>
  <si>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</si>
  <si>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</si>
  <si>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</si>
  <si>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</si>
  <si>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</si>
  <si>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</si>
  <si>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</si>
  <si>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</si>
  <si>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</si>
  <si>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Дотации бюджетам городских округов на выравнивание бюджетной обеспеченности </t>
  </si>
  <si>
    <t xml:space="preserve">Доходы от сдачи в аренду имущества, находящегося в оперативном управлении муниципальных казенных учреждений </t>
  </si>
  <si>
    <t>1 13 01990 00 0000 130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</si>
  <si>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</si>
  <si>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</si>
  <si>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</si>
  <si>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</si>
  <si>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1 16 33040 04 0000 140</t>
  </si>
  <si>
    <t>Другие вопросы в области социальной политики</t>
  </si>
  <si>
    <t>10 06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</si>
  <si>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</si>
  <si>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 </t>
  </si>
  <si>
    <t xml:space="preserve">Налог на доходы физических лиц с доходов, полученных физическими лицами в соответствии со статьей 228 НК РФ </t>
  </si>
  <si>
    <t>1 05 00000 02 0000 000</t>
  </si>
  <si>
    <t>1 05 03000 01 0000 110</t>
  </si>
  <si>
    <t>1 09 04052 04 0000 110</t>
  </si>
  <si>
    <t>1 09 07012 04 0000 110</t>
  </si>
  <si>
    <t>1 09 07032 04 0000 110</t>
  </si>
  <si>
    <t>1 11 05012 04 0000 120</t>
  </si>
  <si>
    <t xml:space="preserve">Прочие доходы от оказания платных услуг (работ) </t>
  </si>
  <si>
    <t>1 14 02040 04 0000 410</t>
  </si>
  <si>
    <t>1 14 02043 04 0000 410</t>
  </si>
  <si>
    <t>1 16 25000 00 0000 140</t>
  </si>
  <si>
    <t xml:space="preserve">НАИМЕНОВАНИЕ </t>
  </si>
  <si>
    <t xml:space="preserve">Прочие субсидии бюджетам городских округов </t>
  </si>
  <si>
    <t>1 11 05026 04 0000 120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</si>
  <si>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</si>
  <si>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</si>
  <si>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</si>
  <si>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</si>
  <si>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</si>
  <si>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</si>
  <si>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</si>
  <si>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</si>
  <si>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</si>
  <si>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РФ об административных правонарушениях, предусмотренные статьей 20.25 КоАП</t>
  </si>
  <si>
    <t>1 16 45000 01 0000 140</t>
  </si>
  <si>
    <t>Денежные взыскания (штрафы) за нарушения законодательства РФ о промышленной безопасности</t>
  </si>
  <si>
    <t>платежи за право на заключение договоров на размещение нестационарных торговых объектов</t>
  </si>
  <si>
    <t>платежи за право заключения договоров о развитии застроенных территорий</t>
  </si>
  <si>
    <t>БЕЗВОЗМЕЗДНЫЕ ПОСТУПЛЕНИЯ ОТ ДРУГИХ БЮДЖЕТОВ БЮДЖЕТНОЙ СИСТЕМЫ РОССИЙСКОЙ ФЕДЕРАЦИИ</t>
  </si>
  <si>
    <t>1 03 00000 00 0000 000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</si>
</sst>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#,##0.00000"/>
    <numFmt numFmtId="176" formatCode="#,##0.0000"/>
    <numFmt numFmtId="177" formatCode="#,##0.000000"/>
  </numFmts>
  <fonts count="32">
    <font>
      <sz val="10"/>
      <name val="Courier New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3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center" vertical="top"/>
    </xf>
    <xf numFmtId="173" fontId="3" fillId="0" borderId="0" xfId="0" applyNumberFormat="1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175" fontId="8" fillId="0" borderId="0" xfId="0" applyNumberFormat="1" applyFont="1" applyFill="1" applyAlignment="1">
      <alignment horizontal="center" vertical="top"/>
    </xf>
    <xf numFmtId="173" fontId="2" fillId="0" borderId="0" xfId="0" applyNumberFormat="1" applyFont="1" applyFill="1" applyAlignment="1">
      <alignment horizontal="center" vertical="top"/>
    </xf>
    <xf numFmtId="3" fontId="4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center" vertical="top"/>
    </xf>
    <xf numFmtId="173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73" fontId="5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 quotePrefix="1">
      <alignment horizontal="center" vertical="top"/>
    </xf>
    <xf numFmtId="0" fontId="2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173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173" fontId="2" fillId="0" borderId="0" xfId="0" applyNumberFormat="1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175" fontId="2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173" fontId="2" fillId="0" borderId="0" xfId="0" applyNumberFormat="1" applyFont="1" applyFill="1" applyBorder="1" applyAlignment="1">
      <alignment horizontal="center" vertical="top"/>
    </xf>
    <xf numFmtId="175" fontId="5" fillId="0" borderId="0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Alignment="1">
      <alignment horizontal="right" vertical="top"/>
    </xf>
    <xf numFmtId="3" fontId="10" fillId="0" borderId="0" xfId="0" applyNumberFormat="1" applyFont="1" applyFill="1" applyBorder="1" applyAlignment="1">
      <alignment horizontal="center" vertical="top"/>
    </xf>
    <xf numFmtId="175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/>
    </xf>
    <xf numFmtId="173" fontId="2" fillId="24" borderId="0" xfId="0" applyNumberFormat="1" applyFont="1" applyFill="1" applyBorder="1" applyAlignment="1">
      <alignment horizontal="center" vertical="top"/>
    </xf>
    <xf numFmtId="173" fontId="2" fillId="24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73" fontId="5" fillId="0" borderId="0" xfId="0" applyNumberFormat="1" applyFont="1" applyFill="1" applyBorder="1" applyAlignment="1">
      <alignment horizontal="center" vertical="top"/>
    </xf>
    <xf numFmtId="173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52;&#1086;&#1080;%20&#1076;&#1086;&#1082;&#1091;&#1084;&#1077;&#1085;&#1090;&#1099;\XLS\&#1040;&#1082;&#1090;&#1099;%20&#1089;&#1074;&#1077;&#1088;&#1082;&#1080;\&#1072;&#1082;&#1090;%20&#1089;&#1074;&#1077;&#1088;&#1082;&#1080;%20&#1079;&#1072;%20199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72;&#1082;&#1090;%20&#1089;&#1074;&#1077;&#1088;&#1082;&#1080;%20&#1079;&#1072;%20199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3;&#1102;&#1076;&#1078;&#1077;&#1090;%20&#1053;&#1054;&#1042;&#1067;&#1049;\Documents%20and%20Settings\User\&#1056;&#1072;&#1073;&#1086;&#1095;&#1080;&#1081;%20&#1089;&#1090;&#1086;&#1083;\&#1041;&#1070;&#1044;&#1046;&#1045;&#1058;%202013-2015%20&#1050;&#1054;%20&#1042;&#1058;&#1054;&#1056;&#1054;&#1052;&#1059;%20&#1063;&#1058;&#1045;&#1053;&#1048;&#1070;\&#1042;&#1086;&#1088;&#1086;&#1085;&#1077;&#1078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Прил 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showZeros="0" tabSelected="1" view="pageBreakPreview" zoomScale="75" zoomScaleNormal="85" zoomScaleSheetLayoutView="75" zoomScalePageLayoutView="0" workbookViewId="0" topLeftCell="A275">
      <selection activeCell="B307" sqref="B307"/>
    </sheetView>
  </sheetViews>
  <sheetFormatPr defaultColWidth="8.75390625" defaultRowHeight="12.75"/>
  <cols>
    <col min="1" max="1" width="27.00390625" style="15" customWidth="1"/>
    <col min="2" max="2" width="79.375" style="28" customWidth="1"/>
    <col min="3" max="3" width="18.125" style="27" customWidth="1"/>
    <col min="4" max="4" width="18.125" style="14" customWidth="1"/>
    <col min="5" max="16384" width="8.75390625" style="14" customWidth="1"/>
  </cols>
  <sheetData>
    <row r="1" spans="1:4" s="11" customFormat="1" ht="18.75">
      <c r="A1" s="10"/>
      <c r="B1" s="92"/>
      <c r="C1" s="102" t="s">
        <v>48</v>
      </c>
      <c r="D1" s="102"/>
    </row>
    <row r="2" spans="1:4" s="11" customFormat="1" ht="18.75" customHeight="1">
      <c r="A2" s="10"/>
      <c r="B2" s="52"/>
      <c r="C2" s="102" t="s">
        <v>42</v>
      </c>
      <c r="D2" s="102"/>
    </row>
    <row r="3" spans="1:4" s="11" customFormat="1" ht="21.75" customHeight="1">
      <c r="A3" s="10"/>
      <c r="B3" s="52"/>
      <c r="C3" s="102" t="s">
        <v>43</v>
      </c>
      <c r="D3" s="102"/>
    </row>
    <row r="4" spans="1:4" s="11" customFormat="1" ht="27.75" customHeight="1">
      <c r="A4" s="10"/>
      <c r="B4" s="52"/>
      <c r="C4" s="102" t="s">
        <v>56</v>
      </c>
      <c r="D4" s="102"/>
    </row>
    <row r="5" spans="1:3" s="11" customFormat="1" ht="48.75" customHeight="1" hidden="1">
      <c r="A5" s="107" t="s">
        <v>38</v>
      </c>
      <c r="B5" s="108"/>
      <c r="C5" s="108"/>
    </row>
    <row r="6" spans="1:3" s="11" customFormat="1" ht="14.25" customHeight="1">
      <c r="A6" s="10"/>
      <c r="B6" s="12"/>
      <c r="C6" s="13"/>
    </row>
    <row r="7" spans="1:4" ht="39.75" customHeight="1">
      <c r="A7" s="103" t="s">
        <v>44</v>
      </c>
      <c r="B7" s="103"/>
      <c r="C7" s="103"/>
      <c r="D7" s="103"/>
    </row>
    <row r="8" spans="2:4" ht="24.75" customHeight="1">
      <c r="B8" s="14"/>
      <c r="D8" s="39" t="s">
        <v>159</v>
      </c>
    </row>
    <row r="9" spans="1:4" s="16" customFormat="1" ht="15" customHeight="1">
      <c r="A9" s="109" t="s">
        <v>160</v>
      </c>
      <c r="B9" s="109" t="s">
        <v>487</v>
      </c>
      <c r="C9" s="110" t="s">
        <v>39</v>
      </c>
      <c r="D9" s="111"/>
    </row>
    <row r="10" spans="1:4" s="16" customFormat="1" ht="15" customHeight="1">
      <c r="A10" s="109"/>
      <c r="B10" s="109"/>
      <c r="C10" s="112"/>
      <c r="D10" s="113"/>
    </row>
    <row r="11" spans="1:4" s="15" customFormat="1" ht="21" customHeight="1">
      <c r="A11" s="109"/>
      <c r="B11" s="109"/>
      <c r="C11" s="96" t="s">
        <v>40</v>
      </c>
      <c r="D11" s="96" t="s">
        <v>41</v>
      </c>
    </row>
    <row r="12" spans="1:4" s="2" customFormat="1" ht="26.25" customHeight="1">
      <c r="A12" s="64" t="s">
        <v>210</v>
      </c>
      <c r="B12" s="17" t="s">
        <v>389</v>
      </c>
      <c r="C12" s="18">
        <f>C13+C28+C45+C57+C60+C67+C82+C103+C105+C112+C126+C161+C22</f>
        <v>9281027</v>
      </c>
      <c r="D12" s="18">
        <f>D13+D28+D45+D57+D60+D67+D82+D103+D105+D112+D126+D161+D22</f>
        <v>9143287</v>
      </c>
    </row>
    <row r="13" spans="1:4" s="2" customFormat="1" ht="25.5" customHeight="1" hidden="1">
      <c r="A13" s="64" t="s">
        <v>211</v>
      </c>
      <c r="B13" s="17" t="s">
        <v>212</v>
      </c>
      <c r="C13" s="18">
        <f>C17+C14</f>
        <v>5291623</v>
      </c>
      <c r="D13" s="18">
        <f>D17+D14</f>
        <v>5650198</v>
      </c>
    </row>
    <row r="14" spans="1:4" s="2" customFormat="1" ht="25.5" customHeight="1" hidden="1">
      <c r="A14" s="64" t="s">
        <v>406</v>
      </c>
      <c r="B14" s="17" t="s">
        <v>407</v>
      </c>
      <c r="C14" s="18">
        <f>C15</f>
        <v>0</v>
      </c>
      <c r="D14" s="18">
        <f>D15</f>
        <v>0</v>
      </c>
    </row>
    <row r="15" spans="1:4" s="2" customFormat="1" ht="41.25" customHeight="1" hidden="1">
      <c r="A15" s="65" t="s">
        <v>408</v>
      </c>
      <c r="B15" s="19" t="s">
        <v>409</v>
      </c>
      <c r="C15" s="18"/>
      <c r="D15" s="18"/>
    </row>
    <row r="16" spans="1:4" s="2" customFormat="1" ht="36" customHeight="1" hidden="1">
      <c r="A16" s="65" t="s">
        <v>413</v>
      </c>
      <c r="B16" s="19" t="s">
        <v>410</v>
      </c>
      <c r="C16" s="18"/>
      <c r="D16" s="18"/>
    </row>
    <row r="17" spans="1:4" s="2" customFormat="1" ht="22.5" customHeight="1" hidden="1">
      <c r="A17" s="64" t="s">
        <v>213</v>
      </c>
      <c r="B17" s="17" t="s">
        <v>214</v>
      </c>
      <c r="C17" s="18">
        <f>C18+C19+C20+C21</f>
        <v>5291623</v>
      </c>
      <c r="D17" s="18">
        <f>D18+D19+D20+D21</f>
        <v>5650198</v>
      </c>
    </row>
    <row r="18" spans="1:4" s="2" customFormat="1" ht="79.5" customHeight="1" hidden="1">
      <c r="A18" s="65" t="s">
        <v>215</v>
      </c>
      <c r="B18" s="19" t="s">
        <v>474</v>
      </c>
      <c r="C18" s="18">
        <v>5206670</v>
      </c>
      <c r="D18" s="18">
        <v>5561644</v>
      </c>
    </row>
    <row r="19" spans="1:4" s="2" customFormat="1" ht="97.5" customHeight="1" hidden="1">
      <c r="A19" s="65" t="s">
        <v>216</v>
      </c>
      <c r="B19" s="19" t="s">
        <v>475</v>
      </c>
      <c r="C19" s="18">
        <v>53746</v>
      </c>
      <c r="D19" s="18">
        <v>57347</v>
      </c>
    </row>
    <row r="20" spans="1:4" s="2" customFormat="1" ht="45" customHeight="1" hidden="1">
      <c r="A20" s="65" t="s">
        <v>285</v>
      </c>
      <c r="B20" s="19" t="s">
        <v>476</v>
      </c>
      <c r="C20" s="18">
        <v>31207</v>
      </c>
      <c r="D20" s="18">
        <v>31207</v>
      </c>
    </row>
    <row r="21" spans="1:4" s="2" customFormat="1" ht="82.5" customHeight="1" hidden="1">
      <c r="A21" s="65" t="s">
        <v>217</v>
      </c>
      <c r="B21" s="19" t="s">
        <v>75</v>
      </c>
      <c r="C21" s="18"/>
      <c r="D21" s="18"/>
    </row>
    <row r="22" spans="1:4" s="20" customFormat="1" ht="39.75" customHeight="1" hidden="1">
      <c r="A22" s="64" t="s">
        <v>505</v>
      </c>
      <c r="B22" s="17" t="s">
        <v>0</v>
      </c>
      <c r="C22" s="18">
        <f>C23</f>
        <v>52484</v>
      </c>
      <c r="D22" s="18">
        <f>D23</f>
        <v>54523</v>
      </c>
    </row>
    <row r="23" spans="1:4" s="20" customFormat="1" ht="38.25" customHeight="1" hidden="1">
      <c r="A23" s="64" t="s">
        <v>1</v>
      </c>
      <c r="B23" s="17" t="s">
        <v>2</v>
      </c>
      <c r="C23" s="18">
        <f>C24+C25+C26+C27</f>
        <v>52484</v>
      </c>
      <c r="D23" s="18">
        <f>D24+D25+D26+D27</f>
        <v>54523</v>
      </c>
    </row>
    <row r="24" spans="1:4" s="20" customFormat="1" ht="76.5" customHeight="1" hidden="1">
      <c r="A24" s="65" t="s">
        <v>3</v>
      </c>
      <c r="B24" s="19" t="s">
        <v>4</v>
      </c>
      <c r="C24" s="18">
        <v>20839</v>
      </c>
      <c r="D24" s="18">
        <v>21649</v>
      </c>
    </row>
    <row r="25" spans="1:4" s="20" customFormat="1" ht="95.25" customHeight="1" hidden="1">
      <c r="A25" s="65" t="s">
        <v>5</v>
      </c>
      <c r="B25" s="19" t="s">
        <v>6</v>
      </c>
      <c r="C25" s="18">
        <v>169</v>
      </c>
      <c r="D25" s="18">
        <v>176</v>
      </c>
    </row>
    <row r="26" spans="1:4" s="20" customFormat="1" ht="81.75" customHeight="1" hidden="1">
      <c r="A26" s="65" t="s">
        <v>7</v>
      </c>
      <c r="B26" s="19" t="s">
        <v>8</v>
      </c>
      <c r="C26" s="18">
        <v>31476</v>
      </c>
      <c r="D26" s="18">
        <v>32698</v>
      </c>
    </row>
    <row r="27" spans="1:4" s="20" customFormat="1" ht="79.5" customHeight="1" hidden="1">
      <c r="A27" s="65" t="s">
        <v>9</v>
      </c>
      <c r="B27" s="19" t="s">
        <v>10</v>
      </c>
      <c r="C27" s="18"/>
      <c r="D27" s="18"/>
    </row>
    <row r="28" spans="1:4" s="11" customFormat="1" ht="24.75" customHeight="1" hidden="1">
      <c r="A28" s="64" t="s">
        <v>477</v>
      </c>
      <c r="B28" s="17" t="s">
        <v>218</v>
      </c>
      <c r="C28" s="18">
        <f>C37+C40+C29+C43</f>
        <v>803853</v>
      </c>
      <c r="D28" s="18">
        <f>D37+D40+D29+D43</f>
        <v>233362</v>
      </c>
    </row>
    <row r="29" spans="1:4" s="11" customFormat="1" ht="39" customHeight="1" hidden="1">
      <c r="A29" s="64" t="s">
        <v>411</v>
      </c>
      <c r="B29" s="17" t="s">
        <v>412</v>
      </c>
      <c r="C29" s="18">
        <f>C30+C33+C36</f>
        <v>0</v>
      </c>
      <c r="D29" s="18">
        <f>D30+D33+D36</f>
        <v>0</v>
      </c>
    </row>
    <row r="30" spans="1:4" s="11" customFormat="1" ht="41.25" customHeight="1" hidden="1">
      <c r="A30" s="65" t="s">
        <v>443</v>
      </c>
      <c r="B30" s="19" t="s">
        <v>414</v>
      </c>
      <c r="C30" s="18">
        <f>C31+C32</f>
        <v>0</v>
      </c>
      <c r="D30" s="18">
        <f>D31+D32</f>
        <v>0</v>
      </c>
    </row>
    <row r="31" spans="1:4" s="11" customFormat="1" ht="41.25" customHeight="1" hidden="1">
      <c r="A31" s="65" t="s">
        <v>444</v>
      </c>
      <c r="B31" s="19" t="s">
        <v>414</v>
      </c>
      <c r="C31" s="18"/>
      <c r="D31" s="18"/>
    </row>
    <row r="32" spans="1:4" s="11" customFormat="1" ht="62.25" customHeight="1" hidden="1">
      <c r="A32" s="65" t="s">
        <v>445</v>
      </c>
      <c r="B32" s="19" t="s">
        <v>446</v>
      </c>
      <c r="C32" s="18"/>
      <c r="D32" s="18"/>
    </row>
    <row r="33" spans="1:4" s="11" customFormat="1" ht="42.75" customHeight="1" hidden="1">
      <c r="A33" s="65" t="s">
        <v>447</v>
      </c>
      <c r="B33" s="19" t="s">
        <v>415</v>
      </c>
      <c r="C33" s="18">
        <f>C34+C35</f>
        <v>0</v>
      </c>
      <c r="D33" s="18">
        <f>D34+D35</f>
        <v>0</v>
      </c>
    </row>
    <row r="34" spans="1:4" s="11" customFormat="1" ht="42.75" customHeight="1" hidden="1">
      <c r="A34" s="65" t="s">
        <v>448</v>
      </c>
      <c r="B34" s="19" t="s">
        <v>415</v>
      </c>
      <c r="C34" s="18"/>
      <c r="D34" s="18"/>
    </row>
    <row r="35" spans="1:4" s="11" customFormat="1" ht="59.25" customHeight="1" hidden="1">
      <c r="A35" s="65" t="s">
        <v>449</v>
      </c>
      <c r="B35" s="19" t="s">
        <v>450</v>
      </c>
      <c r="C35" s="18"/>
      <c r="D35" s="18"/>
    </row>
    <row r="36" spans="1:4" s="11" customFormat="1" ht="34.5" customHeight="1" hidden="1">
      <c r="A36" s="64" t="s">
        <v>157</v>
      </c>
      <c r="B36" s="17" t="s">
        <v>158</v>
      </c>
      <c r="C36" s="18"/>
      <c r="D36" s="18"/>
    </row>
    <row r="37" spans="1:4" s="11" customFormat="1" ht="24.75" customHeight="1" hidden="1">
      <c r="A37" s="64" t="s">
        <v>451</v>
      </c>
      <c r="B37" s="17" t="s">
        <v>219</v>
      </c>
      <c r="C37" s="18">
        <f>C38+C39</f>
        <v>772420</v>
      </c>
      <c r="D37" s="18">
        <f>D38+D39</f>
        <v>200829</v>
      </c>
    </row>
    <row r="38" spans="1:4" s="11" customFormat="1" ht="24.75" customHeight="1" hidden="1">
      <c r="A38" s="65" t="s">
        <v>452</v>
      </c>
      <c r="B38" s="19" t="s">
        <v>219</v>
      </c>
      <c r="C38" s="23">
        <v>772420</v>
      </c>
      <c r="D38" s="23">
        <v>200829</v>
      </c>
    </row>
    <row r="39" spans="1:4" s="11" customFormat="1" ht="45.75" customHeight="1" hidden="1">
      <c r="A39" s="65" t="s">
        <v>453</v>
      </c>
      <c r="B39" s="19" t="s">
        <v>454</v>
      </c>
      <c r="C39" s="23"/>
      <c r="D39" s="23"/>
    </row>
    <row r="40" spans="1:4" s="11" customFormat="1" ht="24.75" customHeight="1" hidden="1">
      <c r="A40" s="64" t="s">
        <v>478</v>
      </c>
      <c r="B40" s="17" t="s">
        <v>220</v>
      </c>
      <c r="C40" s="18">
        <f>C41+C42</f>
        <v>3953</v>
      </c>
      <c r="D40" s="18">
        <f>D41+D42</f>
        <v>3953</v>
      </c>
    </row>
    <row r="41" spans="1:4" s="11" customFormat="1" ht="24.75" customHeight="1" hidden="1">
      <c r="A41" s="65" t="s">
        <v>455</v>
      </c>
      <c r="B41" s="19" t="s">
        <v>220</v>
      </c>
      <c r="C41" s="23">
        <v>3953</v>
      </c>
      <c r="D41" s="23">
        <v>3953</v>
      </c>
    </row>
    <row r="42" spans="1:4" s="11" customFormat="1" ht="44.25" customHeight="1" hidden="1">
      <c r="A42" s="65" t="s">
        <v>456</v>
      </c>
      <c r="B42" s="19" t="s">
        <v>457</v>
      </c>
      <c r="C42" s="23"/>
      <c r="D42" s="23"/>
    </row>
    <row r="43" spans="1:4" s="11" customFormat="1" ht="44.25" customHeight="1" hidden="1">
      <c r="A43" s="64" t="s">
        <v>11</v>
      </c>
      <c r="B43" s="17" t="s">
        <v>12</v>
      </c>
      <c r="C43" s="23">
        <f>C44</f>
        <v>27480</v>
      </c>
      <c r="D43" s="23">
        <f>D44</f>
        <v>28580</v>
      </c>
    </row>
    <row r="44" spans="1:4" s="11" customFormat="1" ht="44.25" customHeight="1" hidden="1">
      <c r="A44" s="65" t="s">
        <v>13</v>
      </c>
      <c r="B44" s="19" t="s">
        <v>14</v>
      </c>
      <c r="C44" s="23">
        <v>27480</v>
      </c>
      <c r="D44" s="23">
        <v>28580</v>
      </c>
    </row>
    <row r="45" spans="1:4" s="2" customFormat="1" ht="24.75" customHeight="1" hidden="1">
      <c r="A45" s="64" t="s">
        <v>221</v>
      </c>
      <c r="B45" s="17" t="s">
        <v>222</v>
      </c>
      <c r="C45" s="18">
        <f>C46+C51+C52+C48</f>
        <v>1702952</v>
      </c>
      <c r="D45" s="18">
        <f>D46+D51+D52+D48</f>
        <v>1727389</v>
      </c>
    </row>
    <row r="46" spans="1:4" s="2" customFormat="1" ht="24.75" customHeight="1" hidden="1">
      <c r="A46" s="64" t="s">
        <v>286</v>
      </c>
      <c r="B46" s="17" t="s">
        <v>223</v>
      </c>
      <c r="C46" s="18">
        <f>C47</f>
        <v>345239</v>
      </c>
      <c r="D46" s="18">
        <f>D47</f>
        <v>359048</v>
      </c>
    </row>
    <row r="47" spans="1:4" s="2" customFormat="1" ht="42.75" customHeight="1" hidden="1">
      <c r="A47" s="65" t="s">
        <v>287</v>
      </c>
      <c r="B47" s="19" t="s">
        <v>330</v>
      </c>
      <c r="C47" s="18">
        <v>345239</v>
      </c>
      <c r="D47" s="18">
        <v>359048</v>
      </c>
    </row>
    <row r="48" spans="1:4" s="2" customFormat="1" ht="24" customHeight="1" hidden="1">
      <c r="A48" s="64" t="s">
        <v>288</v>
      </c>
      <c r="B48" s="17" t="s">
        <v>289</v>
      </c>
      <c r="C48" s="18">
        <f>C49+C50</f>
        <v>0</v>
      </c>
      <c r="D48" s="18">
        <f>D49+D50</f>
        <v>0</v>
      </c>
    </row>
    <row r="49" spans="1:4" s="2" customFormat="1" ht="24" customHeight="1" hidden="1">
      <c r="A49" s="65" t="s">
        <v>290</v>
      </c>
      <c r="B49" s="19" t="s">
        <v>291</v>
      </c>
      <c r="C49" s="18"/>
      <c r="D49" s="18"/>
    </row>
    <row r="50" spans="1:4" s="2" customFormat="1" ht="24" customHeight="1" hidden="1">
      <c r="A50" s="65" t="s">
        <v>292</v>
      </c>
      <c r="B50" s="19" t="s">
        <v>293</v>
      </c>
      <c r="C50" s="18"/>
      <c r="D50" s="18"/>
    </row>
    <row r="51" spans="1:4" s="2" customFormat="1" ht="24" customHeight="1" hidden="1">
      <c r="A51" s="64" t="s">
        <v>294</v>
      </c>
      <c r="B51" s="17" t="s">
        <v>224</v>
      </c>
      <c r="C51" s="18">
        <v>9068</v>
      </c>
      <c r="D51" s="18">
        <v>9431</v>
      </c>
    </row>
    <row r="52" spans="1:4" s="2" customFormat="1" ht="24" customHeight="1" hidden="1">
      <c r="A52" s="64" t="s">
        <v>295</v>
      </c>
      <c r="B52" s="17" t="s">
        <v>225</v>
      </c>
      <c r="C52" s="18">
        <f>C53+C55</f>
        <v>1348645</v>
      </c>
      <c r="D52" s="18">
        <f>D53+D55</f>
        <v>1358910</v>
      </c>
    </row>
    <row r="53" spans="1:4" s="2" customFormat="1" ht="20.25" customHeight="1" hidden="1">
      <c r="A53" s="65" t="s">
        <v>296</v>
      </c>
      <c r="B53" s="19" t="s">
        <v>76</v>
      </c>
      <c r="C53" s="18">
        <f>C54</f>
        <v>1120021</v>
      </c>
      <c r="D53" s="18">
        <f>D54</f>
        <v>1121141</v>
      </c>
    </row>
    <row r="54" spans="1:4" s="2" customFormat="1" ht="39.75" customHeight="1" hidden="1">
      <c r="A54" s="65" t="s">
        <v>297</v>
      </c>
      <c r="B54" s="19" t="s">
        <v>77</v>
      </c>
      <c r="C54" s="18">
        <v>1120021</v>
      </c>
      <c r="D54" s="18">
        <v>1121141</v>
      </c>
    </row>
    <row r="55" spans="1:4" s="2" customFormat="1" ht="23.25" customHeight="1" hidden="1">
      <c r="A55" s="65" t="s">
        <v>331</v>
      </c>
      <c r="B55" s="19" t="s">
        <v>78</v>
      </c>
      <c r="C55" s="18">
        <f>C56</f>
        <v>228624</v>
      </c>
      <c r="D55" s="18">
        <f>D56</f>
        <v>237769</v>
      </c>
    </row>
    <row r="56" spans="1:4" s="2" customFormat="1" ht="43.5" customHeight="1" hidden="1">
      <c r="A56" s="65" t="s">
        <v>298</v>
      </c>
      <c r="B56" s="19" t="s">
        <v>79</v>
      </c>
      <c r="C56" s="18">
        <v>228624</v>
      </c>
      <c r="D56" s="18">
        <v>237769</v>
      </c>
    </row>
    <row r="57" spans="1:4" s="2" customFormat="1" ht="49.5" customHeight="1" hidden="1">
      <c r="A57" s="64" t="s">
        <v>226</v>
      </c>
      <c r="B57" s="17" t="s">
        <v>227</v>
      </c>
      <c r="C57" s="18">
        <f>C58</f>
        <v>0</v>
      </c>
      <c r="D57" s="18">
        <f>D58</f>
        <v>0</v>
      </c>
    </row>
    <row r="58" spans="1:4" s="2" customFormat="1" ht="30.75" customHeight="1" hidden="1">
      <c r="A58" s="65" t="s">
        <v>228</v>
      </c>
      <c r="B58" s="19" t="s">
        <v>229</v>
      </c>
      <c r="C58" s="18">
        <f>C59</f>
        <v>0</v>
      </c>
      <c r="D58" s="18">
        <f>D59</f>
        <v>0</v>
      </c>
    </row>
    <row r="59" spans="1:4" s="2" customFormat="1" ht="33.75" customHeight="1" hidden="1">
      <c r="A59" s="65" t="s">
        <v>230</v>
      </c>
      <c r="B59" s="19" t="s">
        <v>231</v>
      </c>
      <c r="C59" s="18"/>
      <c r="D59" s="18"/>
    </row>
    <row r="60" spans="1:4" s="20" customFormat="1" ht="29.25" customHeight="1" hidden="1">
      <c r="A60" s="64" t="s">
        <v>232</v>
      </c>
      <c r="B60" s="17" t="s">
        <v>390</v>
      </c>
      <c r="C60" s="18">
        <f>C61+C63</f>
        <v>172890</v>
      </c>
      <c r="D60" s="18">
        <f>D61+D63</f>
        <v>177008</v>
      </c>
    </row>
    <row r="61" spans="1:4" s="2" customFormat="1" ht="47.25" customHeight="1" hidden="1">
      <c r="A61" s="65" t="s">
        <v>233</v>
      </c>
      <c r="B61" s="19" t="s">
        <v>234</v>
      </c>
      <c r="C61" s="18">
        <f>C62</f>
        <v>170590</v>
      </c>
      <c r="D61" s="18">
        <f>D62</f>
        <v>175708</v>
      </c>
    </row>
    <row r="62" spans="1:4" s="2" customFormat="1" ht="60" customHeight="1" hidden="1">
      <c r="A62" s="65" t="s">
        <v>235</v>
      </c>
      <c r="B62" s="19" t="s">
        <v>391</v>
      </c>
      <c r="C62" s="18">
        <v>170590</v>
      </c>
      <c r="D62" s="18">
        <v>175708</v>
      </c>
    </row>
    <row r="63" spans="1:4" s="20" customFormat="1" ht="38.25" customHeight="1" hidden="1">
      <c r="A63" s="65" t="s">
        <v>236</v>
      </c>
      <c r="B63" s="19" t="s">
        <v>237</v>
      </c>
      <c r="C63" s="18">
        <f>C64+C65+C66</f>
        <v>2300</v>
      </c>
      <c r="D63" s="18">
        <f>D64+D65+D66</f>
        <v>1300</v>
      </c>
    </row>
    <row r="64" spans="1:4" s="20" customFormat="1" ht="78" customHeight="1" hidden="1">
      <c r="A64" s="65" t="s">
        <v>238</v>
      </c>
      <c r="B64" s="19" t="s">
        <v>458</v>
      </c>
      <c r="C64" s="18"/>
      <c r="D64" s="18"/>
    </row>
    <row r="65" spans="1:4" s="2" customFormat="1" ht="46.5" customHeight="1" hidden="1">
      <c r="A65" s="65" t="s">
        <v>239</v>
      </c>
      <c r="B65" s="19" t="s">
        <v>363</v>
      </c>
      <c r="C65" s="18">
        <v>2000</v>
      </c>
      <c r="D65" s="18">
        <v>1000</v>
      </c>
    </row>
    <row r="66" spans="1:4" s="2" customFormat="1" ht="101.25" customHeight="1" hidden="1">
      <c r="A66" s="65" t="s">
        <v>15</v>
      </c>
      <c r="B66" s="19" t="s">
        <v>16</v>
      </c>
      <c r="C66" s="18">
        <v>300</v>
      </c>
      <c r="D66" s="18">
        <v>300</v>
      </c>
    </row>
    <row r="67" spans="1:4" s="20" customFormat="1" ht="47.25" customHeight="1" hidden="1">
      <c r="A67" s="64" t="s">
        <v>240</v>
      </c>
      <c r="B67" s="17" t="s">
        <v>282</v>
      </c>
      <c r="C67" s="18">
        <f>C70+C77+C75+C68</f>
        <v>0</v>
      </c>
      <c r="D67" s="18">
        <f>D70+D77+D75+D68</f>
        <v>0</v>
      </c>
    </row>
    <row r="68" spans="1:4" s="20" customFormat="1" ht="45" customHeight="1" hidden="1">
      <c r="A68" s="65" t="s">
        <v>332</v>
      </c>
      <c r="B68" s="21" t="s">
        <v>333</v>
      </c>
      <c r="C68" s="23">
        <f>C69</f>
        <v>0</v>
      </c>
      <c r="D68" s="23">
        <f>D69</f>
        <v>0</v>
      </c>
    </row>
    <row r="69" spans="1:4" s="20" customFormat="1" ht="45.75" customHeight="1" hidden="1">
      <c r="A69" s="65" t="s">
        <v>334</v>
      </c>
      <c r="B69" s="21" t="s">
        <v>335</v>
      </c>
      <c r="C69" s="23"/>
      <c r="D69" s="23"/>
    </row>
    <row r="70" spans="1:4" s="2" customFormat="1" ht="29.25" customHeight="1" hidden="1">
      <c r="A70" s="65" t="s">
        <v>241</v>
      </c>
      <c r="B70" s="19" t="s">
        <v>242</v>
      </c>
      <c r="C70" s="18">
        <f>C71+C73+C72</f>
        <v>0</v>
      </c>
      <c r="D70" s="18">
        <f>D71+D73+D72</f>
        <v>0</v>
      </c>
    </row>
    <row r="71" spans="1:4" s="20" customFormat="1" ht="20.25" customHeight="1" hidden="1">
      <c r="A71" s="65" t="s">
        <v>243</v>
      </c>
      <c r="B71" s="19" t="s">
        <v>244</v>
      </c>
      <c r="C71" s="18"/>
      <c r="D71" s="18"/>
    </row>
    <row r="72" spans="1:4" s="20" customFormat="1" ht="32.25" customHeight="1" hidden="1">
      <c r="A72" s="65" t="s">
        <v>318</v>
      </c>
      <c r="B72" s="19" t="s">
        <v>319</v>
      </c>
      <c r="C72" s="18"/>
      <c r="D72" s="18"/>
    </row>
    <row r="73" spans="1:4" s="20" customFormat="1" ht="34.5" customHeight="1" hidden="1">
      <c r="A73" s="65" t="s">
        <v>336</v>
      </c>
      <c r="B73" s="19" t="s">
        <v>317</v>
      </c>
      <c r="C73" s="18">
        <f>C74</f>
        <v>0</v>
      </c>
      <c r="D73" s="18">
        <f>D74</f>
        <v>0</v>
      </c>
    </row>
    <row r="74" spans="1:4" s="2" customFormat="1" ht="47.25" customHeight="1" hidden="1">
      <c r="A74" s="65" t="s">
        <v>479</v>
      </c>
      <c r="B74" s="19" t="s">
        <v>337</v>
      </c>
      <c r="C74" s="18"/>
      <c r="D74" s="18"/>
    </row>
    <row r="75" spans="1:4" s="2" customFormat="1" ht="23.25" customHeight="1" hidden="1">
      <c r="A75" s="65" t="s">
        <v>320</v>
      </c>
      <c r="B75" s="19" t="s">
        <v>338</v>
      </c>
      <c r="C75" s="18">
        <f>C76</f>
        <v>0</v>
      </c>
      <c r="D75" s="18">
        <f>D76</f>
        <v>0</v>
      </c>
    </row>
    <row r="76" spans="1:4" s="2" customFormat="1" ht="18.75" customHeight="1" hidden="1">
      <c r="A76" s="65" t="s">
        <v>321</v>
      </c>
      <c r="B76" s="19" t="s">
        <v>245</v>
      </c>
      <c r="C76" s="18"/>
      <c r="D76" s="18"/>
    </row>
    <row r="77" spans="1:4" s="2" customFormat="1" ht="24.75" customHeight="1" hidden="1">
      <c r="A77" s="65" t="s">
        <v>339</v>
      </c>
      <c r="B77" s="19" t="s">
        <v>246</v>
      </c>
      <c r="C77" s="18">
        <f>C78+C80</f>
        <v>0</v>
      </c>
      <c r="D77" s="18">
        <f>D78+D80</f>
        <v>0</v>
      </c>
    </row>
    <row r="78" spans="1:4" s="2" customFormat="1" ht="20.25" customHeight="1" hidden="1">
      <c r="A78" s="65" t="s">
        <v>340</v>
      </c>
      <c r="B78" s="19" t="s">
        <v>247</v>
      </c>
      <c r="C78" s="18">
        <f>C79</f>
        <v>0</v>
      </c>
      <c r="D78" s="18">
        <f>D79</f>
        <v>0</v>
      </c>
    </row>
    <row r="79" spans="1:4" s="20" customFormat="1" ht="39.75" customHeight="1" hidden="1">
      <c r="A79" s="65" t="s">
        <v>480</v>
      </c>
      <c r="B79" s="19" t="s">
        <v>341</v>
      </c>
      <c r="C79" s="18"/>
      <c r="D79" s="18"/>
    </row>
    <row r="80" spans="1:4" s="2" customFormat="1" ht="65.25" customHeight="1" hidden="1">
      <c r="A80" s="65" t="s">
        <v>342</v>
      </c>
      <c r="B80" s="19" t="s">
        <v>343</v>
      </c>
      <c r="C80" s="18">
        <f>C81</f>
        <v>0</v>
      </c>
      <c r="D80" s="18">
        <f>D81</f>
        <v>0</v>
      </c>
    </row>
    <row r="81" spans="1:4" s="2" customFormat="1" ht="69" customHeight="1" hidden="1">
      <c r="A81" s="65" t="s">
        <v>481</v>
      </c>
      <c r="B81" s="19" t="s">
        <v>344</v>
      </c>
      <c r="C81" s="18"/>
      <c r="D81" s="18"/>
    </row>
    <row r="82" spans="1:4" s="2" customFormat="1" ht="39.75" customHeight="1" hidden="1">
      <c r="A82" s="64" t="s">
        <v>248</v>
      </c>
      <c r="B82" s="17" t="s">
        <v>249</v>
      </c>
      <c r="C82" s="18">
        <f>C85+C97+C100+C84+C83</f>
        <v>800956</v>
      </c>
      <c r="D82" s="18">
        <f>D85+D97+D100+D84+D83</f>
        <v>836682</v>
      </c>
    </row>
    <row r="83" spans="1:4" s="2" customFormat="1" ht="69.75" customHeight="1" hidden="1">
      <c r="A83" s="65" t="s">
        <v>130</v>
      </c>
      <c r="B83" s="19" t="s">
        <v>131</v>
      </c>
      <c r="C83" s="18">
        <v>3</v>
      </c>
      <c r="D83" s="18">
        <v>3</v>
      </c>
    </row>
    <row r="84" spans="1:4" s="2" customFormat="1" ht="39.75" customHeight="1" hidden="1">
      <c r="A84" s="65" t="s">
        <v>100</v>
      </c>
      <c r="B84" s="19" t="s">
        <v>101</v>
      </c>
      <c r="C84" s="18">
        <v>888</v>
      </c>
      <c r="D84" s="18">
        <v>787</v>
      </c>
    </row>
    <row r="85" spans="1:4" s="2" customFormat="1" ht="105.75" customHeight="1" hidden="1">
      <c r="A85" s="64" t="s">
        <v>250</v>
      </c>
      <c r="B85" s="17" t="s">
        <v>459</v>
      </c>
      <c r="C85" s="18">
        <f>C86+C91+C88+C90+C95+C96</f>
        <v>762965</v>
      </c>
      <c r="D85" s="18">
        <f>D86+D91+D88+D90+D95+D96</f>
        <v>799792</v>
      </c>
    </row>
    <row r="86" spans="1:4" s="2" customFormat="1" ht="87" customHeight="1" hidden="1">
      <c r="A86" s="65" t="s">
        <v>251</v>
      </c>
      <c r="B86" s="19" t="s">
        <v>364</v>
      </c>
      <c r="C86" s="18">
        <f>C87</f>
        <v>550000</v>
      </c>
      <c r="D86" s="18">
        <f>D87</f>
        <v>550000</v>
      </c>
    </row>
    <row r="87" spans="1:4" s="20" customFormat="1" ht="87.75" customHeight="1" hidden="1">
      <c r="A87" s="65" t="s">
        <v>482</v>
      </c>
      <c r="B87" s="19" t="s">
        <v>365</v>
      </c>
      <c r="C87" s="18">
        <v>550000</v>
      </c>
      <c r="D87" s="18">
        <v>550000</v>
      </c>
    </row>
    <row r="88" spans="1:4" s="2" customFormat="1" ht="83.25" customHeight="1" hidden="1">
      <c r="A88" s="65" t="s">
        <v>322</v>
      </c>
      <c r="B88" s="19" t="s">
        <v>460</v>
      </c>
      <c r="C88" s="18">
        <f>C89</f>
        <v>59500</v>
      </c>
      <c r="D88" s="18">
        <f>D89</f>
        <v>59500</v>
      </c>
    </row>
    <row r="89" spans="1:4" s="2" customFormat="1" ht="83.25" customHeight="1" hidden="1">
      <c r="A89" s="65" t="s">
        <v>323</v>
      </c>
      <c r="B89" s="19" t="s">
        <v>490</v>
      </c>
      <c r="C89" s="18">
        <v>59500</v>
      </c>
      <c r="D89" s="18">
        <v>59500</v>
      </c>
    </row>
    <row r="90" spans="1:4" s="2" customFormat="1" ht="83.25" customHeight="1" hidden="1">
      <c r="A90" s="65" t="s">
        <v>489</v>
      </c>
      <c r="B90" s="19" t="s">
        <v>491</v>
      </c>
      <c r="C90" s="18"/>
      <c r="D90" s="18"/>
    </row>
    <row r="91" spans="1:4" s="2" customFormat="1" ht="99.75" customHeight="1" hidden="1">
      <c r="A91" s="65" t="s">
        <v>252</v>
      </c>
      <c r="B91" s="19" t="s">
        <v>461</v>
      </c>
      <c r="C91" s="18">
        <f>C92</f>
        <v>5711</v>
      </c>
      <c r="D91" s="18">
        <f>D92</f>
        <v>5920</v>
      </c>
    </row>
    <row r="92" spans="1:4" s="2" customFormat="1" ht="79.5" customHeight="1" hidden="1">
      <c r="A92" s="65" t="s">
        <v>299</v>
      </c>
      <c r="B92" s="19" t="s">
        <v>462</v>
      </c>
      <c r="C92" s="18">
        <v>5711</v>
      </c>
      <c r="D92" s="18">
        <v>5920</v>
      </c>
    </row>
    <row r="93" spans="1:4" s="2" customFormat="1" ht="60" customHeight="1" hidden="1">
      <c r="A93" s="65" t="s">
        <v>299</v>
      </c>
      <c r="B93" s="19" t="s">
        <v>366</v>
      </c>
      <c r="C93" s="18"/>
      <c r="D93" s="18"/>
    </row>
    <row r="94" spans="1:4" s="2" customFormat="1" ht="66" customHeight="1" hidden="1">
      <c r="A94" s="65" t="s">
        <v>367</v>
      </c>
      <c r="B94" s="19" t="s">
        <v>465</v>
      </c>
      <c r="C94" s="18"/>
      <c r="D94" s="18"/>
    </row>
    <row r="95" spans="1:4" s="2" customFormat="1" ht="39" customHeight="1" hidden="1">
      <c r="A95" s="65" t="s">
        <v>17</v>
      </c>
      <c r="B95" s="19" t="s">
        <v>18</v>
      </c>
      <c r="C95" s="18">
        <v>104000</v>
      </c>
      <c r="D95" s="18">
        <v>104000</v>
      </c>
    </row>
    <row r="96" spans="1:4" s="2" customFormat="1" ht="81.75" customHeight="1" hidden="1">
      <c r="A96" s="65" t="s">
        <v>138</v>
      </c>
      <c r="B96" s="19" t="s">
        <v>139</v>
      </c>
      <c r="C96" s="18">
        <v>43754</v>
      </c>
      <c r="D96" s="18">
        <v>80372</v>
      </c>
    </row>
    <row r="97" spans="1:4" s="2" customFormat="1" ht="45.75" customHeight="1" hidden="1">
      <c r="A97" s="64" t="s">
        <v>253</v>
      </c>
      <c r="B97" s="17" t="s">
        <v>254</v>
      </c>
      <c r="C97" s="18">
        <f>C98</f>
        <v>0</v>
      </c>
      <c r="D97" s="18">
        <f>D98</f>
        <v>0</v>
      </c>
    </row>
    <row r="98" spans="1:4" s="2" customFormat="1" ht="62.25" customHeight="1" hidden="1">
      <c r="A98" s="65" t="s">
        <v>255</v>
      </c>
      <c r="B98" s="19" t="s">
        <v>256</v>
      </c>
      <c r="C98" s="18">
        <f>C99</f>
        <v>0</v>
      </c>
      <c r="D98" s="18">
        <f>D99</f>
        <v>0</v>
      </c>
    </row>
    <row r="99" spans="1:4" s="22" customFormat="1" ht="60" customHeight="1" hidden="1">
      <c r="A99" s="65" t="s">
        <v>300</v>
      </c>
      <c r="B99" s="19" t="s">
        <v>301</v>
      </c>
      <c r="C99" s="18"/>
      <c r="D99" s="18"/>
    </row>
    <row r="100" spans="1:4" s="22" customFormat="1" ht="96.75" customHeight="1" hidden="1">
      <c r="A100" s="64" t="s">
        <v>392</v>
      </c>
      <c r="B100" s="17" t="s">
        <v>463</v>
      </c>
      <c r="C100" s="18">
        <f>C101</f>
        <v>37100</v>
      </c>
      <c r="D100" s="18">
        <f>D101</f>
        <v>36100</v>
      </c>
    </row>
    <row r="101" spans="1:4" s="22" customFormat="1" ht="82.5" customHeight="1" hidden="1">
      <c r="A101" s="65" t="s">
        <v>393</v>
      </c>
      <c r="B101" s="19" t="s">
        <v>152</v>
      </c>
      <c r="C101" s="18">
        <f>C102</f>
        <v>37100</v>
      </c>
      <c r="D101" s="18">
        <f>D102</f>
        <v>36100</v>
      </c>
    </row>
    <row r="102" spans="1:4" s="22" customFormat="1" ht="81.75" customHeight="1" hidden="1">
      <c r="A102" s="65" t="s">
        <v>394</v>
      </c>
      <c r="B102" s="19" t="s">
        <v>153</v>
      </c>
      <c r="C102" s="18">
        <v>37100</v>
      </c>
      <c r="D102" s="18">
        <v>36100</v>
      </c>
    </row>
    <row r="103" spans="1:4" s="22" customFormat="1" ht="22.5" customHeight="1" hidden="1">
      <c r="A103" s="64" t="s">
        <v>257</v>
      </c>
      <c r="B103" s="17" t="s">
        <v>258</v>
      </c>
      <c r="C103" s="18">
        <f>C104</f>
        <v>17677</v>
      </c>
      <c r="D103" s="18">
        <f>D104</f>
        <v>19444</v>
      </c>
    </row>
    <row r="104" spans="1:4" s="22" customFormat="1" ht="26.25" customHeight="1" hidden="1">
      <c r="A104" s="64" t="s">
        <v>259</v>
      </c>
      <c r="B104" s="17" t="s">
        <v>260</v>
      </c>
      <c r="C104" s="18">
        <v>17677</v>
      </c>
      <c r="D104" s="18">
        <v>19444</v>
      </c>
    </row>
    <row r="105" spans="1:4" s="22" customFormat="1" ht="42" customHeight="1" hidden="1">
      <c r="A105" s="64" t="s">
        <v>261</v>
      </c>
      <c r="B105" s="17" t="s">
        <v>49</v>
      </c>
      <c r="C105" s="23">
        <f>C106+C108+C110</f>
        <v>33557</v>
      </c>
      <c r="D105" s="23">
        <f>D106+D108+D110</f>
        <v>34429</v>
      </c>
    </row>
    <row r="106" spans="1:4" s="24" customFormat="1" ht="33" customHeight="1" hidden="1">
      <c r="A106" s="64" t="s">
        <v>466</v>
      </c>
      <c r="B106" s="17" t="s">
        <v>483</v>
      </c>
      <c r="C106" s="23">
        <f>C107</f>
        <v>27595</v>
      </c>
      <c r="D106" s="23">
        <f>D107</f>
        <v>28295</v>
      </c>
    </row>
    <row r="107" spans="1:4" s="22" customFormat="1" ht="42" customHeight="1" hidden="1">
      <c r="A107" s="65" t="s">
        <v>467</v>
      </c>
      <c r="B107" s="19" t="s">
        <v>468</v>
      </c>
      <c r="C107" s="82">
        <v>27595</v>
      </c>
      <c r="D107" s="82">
        <v>28295</v>
      </c>
    </row>
    <row r="108" spans="1:4" s="22" customFormat="1" ht="42" customHeight="1" hidden="1">
      <c r="A108" s="64" t="s">
        <v>102</v>
      </c>
      <c r="B108" s="17" t="s">
        <v>103</v>
      </c>
      <c r="C108" s="18">
        <f>C109</f>
        <v>4956</v>
      </c>
      <c r="D108" s="18">
        <f>D109</f>
        <v>5128</v>
      </c>
    </row>
    <row r="109" spans="1:4" s="24" customFormat="1" ht="43.5" customHeight="1" hidden="1">
      <c r="A109" s="65" t="s">
        <v>104</v>
      </c>
      <c r="B109" s="19" t="s">
        <v>105</v>
      </c>
      <c r="C109" s="82">
        <v>4956</v>
      </c>
      <c r="D109" s="82">
        <v>5128</v>
      </c>
    </row>
    <row r="110" spans="1:4" s="24" customFormat="1" ht="43.5" customHeight="1" hidden="1">
      <c r="A110" s="67" t="s">
        <v>132</v>
      </c>
      <c r="B110" s="25" t="s">
        <v>133</v>
      </c>
      <c r="C110" s="23">
        <f>C111</f>
        <v>1006</v>
      </c>
      <c r="D110" s="23">
        <f>D111</f>
        <v>1006</v>
      </c>
    </row>
    <row r="111" spans="1:4" s="24" customFormat="1" ht="43.5" customHeight="1" hidden="1">
      <c r="A111" s="65" t="s">
        <v>134</v>
      </c>
      <c r="B111" s="19" t="s">
        <v>135</v>
      </c>
      <c r="C111" s="82">
        <v>1006</v>
      </c>
      <c r="D111" s="82">
        <v>1006</v>
      </c>
    </row>
    <row r="112" spans="1:4" s="22" customFormat="1" ht="51" customHeight="1" hidden="1">
      <c r="A112" s="64" t="s">
        <v>262</v>
      </c>
      <c r="B112" s="17" t="s">
        <v>263</v>
      </c>
      <c r="C112" s="18">
        <f>C115+C113+C119+C124</f>
        <v>132040</v>
      </c>
      <c r="D112" s="18">
        <f>D115+D113+D119+D124</f>
        <v>132041</v>
      </c>
    </row>
    <row r="113" spans="1:4" s="22" customFormat="1" ht="28.5" customHeight="1" hidden="1">
      <c r="A113" s="64" t="s">
        <v>324</v>
      </c>
      <c r="B113" s="17" t="s">
        <v>325</v>
      </c>
      <c r="C113" s="18">
        <f>C114</f>
        <v>2014</v>
      </c>
      <c r="D113" s="18">
        <f>D114</f>
        <v>2014</v>
      </c>
    </row>
    <row r="114" spans="1:4" s="22" customFormat="1" ht="36.75" customHeight="1" hidden="1">
      <c r="A114" s="66" t="s">
        <v>326</v>
      </c>
      <c r="B114" s="19" t="s">
        <v>345</v>
      </c>
      <c r="C114" s="82">
        <v>2014</v>
      </c>
      <c r="D114" s="82">
        <v>2014</v>
      </c>
    </row>
    <row r="115" spans="1:4" s="22" customFormat="1" ht="95.25" customHeight="1" hidden="1">
      <c r="A115" s="64" t="s">
        <v>264</v>
      </c>
      <c r="B115" s="17" t="s">
        <v>68</v>
      </c>
      <c r="C115" s="18">
        <f>C116+C118</f>
        <v>130026</v>
      </c>
      <c r="D115" s="18">
        <f>D116+D118</f>
        <v>130027</v>
      </c>
    </row>
    <row r="116" spans="1:4" s="22" customFormat="1" ht="93.75" customHeight="1" hidden="1">
      <c r="A116" s="65" t="s">
        <v>484</v>
      </c>
      <c r="B116" s="19" t="s">
        <v>72</v>
      </c>
      <c r="C116" s="18">
        <f>C117</f>
        <v>130000</v>
      </c>
      <c r="D116" s="18">
        <f>D117</f>
        <v>130000</v>
      </c>
    </row>
    <row r="117" spans="1:4" s="22" customFormat="1" ht="106.5" customHeight="1" hidden="1">
      <c r="A117" s="65" t="s">
        <v>485</v>
      </c>
      <c r="B117" s="19" t="s">
        <v>154</v>
      </c>
      <c r="C117" s="18">
        <v>130000</v>
      </c>
      <c r="D117" s="18">
        <v>130000</v>
      </c>
    </row>
    <row r="118" spans="1:4" s="22" customFormat="1" ht="106.5" customHeight="1" hidden="1">
      <c r="A118" s="65" t="s">
        <v>73</v>
      </c>
      <c r="B118" s="19" t="s">
        <v>74</v>
      </c>
      <c r="C118" s="18">
        <v>26</v>
      </c>
      <c r="D118" s="18">
        <v>27</v>
      </c>
    </row>
    <row r="119" spans="1:4" s="22" customFormat="1" ht="48" customHeight="1" hidden="1">
      <c r="A119" s="67" t="s">
        <v>400</v>
      </c>
      <c r="B119" s="17" t="s">
        <v>69</v>
      </c>
      <c r="C119" s="23">
        <f>C120+C122</f>
        <v>0</v>
      </c>
      <c r="D119" s="23">
        <f>D120+D122</f>
        <v>0</v>
      </c>
    </row>
    <row r="120" spans="1:4" s="22" customFormat="1" ht="43.5" customHeight="1" hidden="1">
      <c r="A120" s="65" t="s">
        <v>401</v>
      </c>
      <c r="B120" s="19" t="s">
        <v>368</v>
      </c>
      <c r="C120" s="18">
        <f>C121</f>
        <v>0</v>
      </c>
      <c r="D120" s="18">
        <f>D121</f>
        <v>0</v>
      </c>
    </row>
    <row r="121" spans="1:4" s="22" customFormat="1" ht="69.75" customHeight="1" hidden="1">
      <c r="A121" s="65" t="s">
        <v>402</v>
      </c>
      <c r="B121" s="19" t="s">
        <v>369</v>
      </c>
      <c r="C121" s="18"/>
      <c r="D121" s="18"/>
    </row>
    <row r="122" spans="1:4" s="22" customFormat="1" ht="65.25" customHeight="1" hidden="1">
      <c r="A122" s="65" t="s">
        <v>403</v>
      </c>
      <c r="B122" s="19" t="s">
        <v>155</v>
      </c>
      <c r="C122" s="18">
        <f>C123</f>
        <v>0</v>
      </c>
      <c r="D122" s="18">
        <f>D123</f>
        <v>0</v>
      </c>
    </row>
    <row r="123" spans="1:4" s="22" customFormat="1" ht="63" customHeight="1" hidden="1">
      <c r="A123" s="65" t="s">
        <v>404</v>
      </c>
      <c r="B123" s="19" t="s">
        <v>156</v>
      </c>
      <c r="C123" s="18"/>
      <c r="D123" s="18"/>
    </row>
    <row r="124" spans="1:4" s="22" customFormat="1" ht="63" customHeight="1" hidden="1">
      <c r="A124" s="67" t="s">
        <v>106</v>
      </c>
      <c r="B124" s="17" t="s">
        <v>108</v>
      </c>
      <c r="C124" s="23">
        <f>C125</f>
        <v>0</v>
      </c>
      <c r="D124" s="23">
        <f>D125</f>
        <v>0</v>
      </c>
    </row>
    <row r="125" spans="1:4" s="22" customFormat="1" ht="63" customHeight="1" hidden="1">
      <c r="A125" s="65" t="s">
        <v>109</v>
      </c>
      <c r="B125" s="19" t="s">
        <v>110</v>
      </c>
      <c r="C125" s="18"/>
      <c r="D125" s="18"/>
    </row>
    <row r="126" spans="1:4" s="22" customFormat="1" ht="45.75" customHeight="1" hidden="1">
      <c r="A126" s="64" t="s">
        <v>265</v>
      </c>
      <c r="B126" s="17" t="s">
        <v>266</v>
      </c>
      <c r="C126" s="18">
        <f>C127+C131+C132+C140+C148+C152+C159+C136+C138+C149+C155+C156+C154+C157+C153+C135+C158</f>
        <v>21903</v>
      </c>
      <c r="D126" s="18">
        <f>D127+D131+D132+D140+D148+D152+D159+D136+D138+D149+D155+D156+D154+D157+D153+D135+D158</f>
        <v>22319</v>
      </c>
    </row>
    <row r="127" spans="1:4" s="22" customFormat="1" ht="42.75" customHeight="1" hidden="1">
      <c r="A127" s="67" t="s">
        <v>267</v>
      </c>
      <c r="B127" s="25" t="s">
        <v>268</v>
      </c>
      <c r="C127" s="23">
        <f>C128+C129+C130</f>
        <v>0</v>
      </c>
      <c r="D127" s="23">
        <f>D128+D129+D130</f>
        <v>0</v>
      </c>
    </row>
    <row r="128" spans="1:4" s="22" customFormat="1" ht="61.5" customHeight="1" hidden="1">
      <c r="A128" s="65" t="s">
        <v>269</v>
      </c>
      <c r="B128" s="19" t="s">
        <v>19</v>
      </c>
      <c r="C128" s="18"/>
      <c r="D128" s="18"/>
    </row>
    <row r="129" spans="1:4" s="22" customFormat="1" ht="50.25" customHeight="1" hidden="1">
      <c r="A129" s="65" t="s">
        <v>270</v>
      </c>
      <c r="B129" s="19" t="s">
        <v>346</v>
      </c>
      <c r="C129" s="18"/>
      <c r="D129" s="18"/>
    </row>
    <row r="130" spans="1:4" s="22" customFormat="1" ht="68.25" customHeight="1" hidden="1">
      <c r="A130" s="65" t="s">
        <v>271</v>
      </c>
      <c r="B130" s="19" t="s">
        <v>272</v>
      </c>
      <c r="C130" s="18"/>
      <c r="D130" s="18"/>
    </row>
    <row r="131" spans="1:4" s="22" customFormat="1" ht="65.25" customHeight="1" hidden="1">
      <c r="A131" s="65" t="s">
        <v>273</v>
      </c>
      <c r="B131" s="19" t="s">
        <v>274</v>
      </c>
      <c r="C131" s="18"/>
      <c r="D131" s="18"/>
    </row>
    <row r="132" spans="1:4" s="22" customFormat="1" ht="72.75" customHeight="1" hidden="1">
      <c r="A132" s="65" t="s">
        <v>302</v>
      </c>
      <c r="B132" s="19" t="s">
        <v>347</v>
      </c>
      <c r="C132" s="18">
        <f>C133+C134</f>
        <v>0</v>
      </c>
      <c r="D132" s="18">
        <f>D133+D134</f>
        <v>0</v>
      </c>
    </row>
    <row r="133" spans="1:4" s="22" customFormat="1" ht="72.75" customHeight="1" hidden="1">
      <c r="A133" s="65" t="s">
        <v>82</v>
      </c>
      <c r="B133" s="19" t="s">
        <v>83</v>
      </c>
      <c r="C133" s="18"/>
      <c r="D133" s="18"/>
    </row>
    <row r="134" spans="1:4" s="22" customFormat="1" ht="72.75" customHeight="1" hidden="1">
      <c r="A134" s="65" t="s">
        <v>84</v>
      </c>
      <c r="B134" s="19" t="s">
        <v>85</v>
      </c>
      <c r="C134" s="18"/>
      <c r="D134" s="18"/>
    </row>
    <row r="135" spans="1:4" s="22" customFormat="1" ht="51" customHeight="1" hidden="1">
      <c r="A135" s="65" t="s">
        <v>111</v>
      </c>
      <c r="B135" s="19" t="s">
        <v>112</v>
      </c>
      <c r="C135" s="18">
        <v>15</v>
      </c>
      <c r="D135" s="18">
        <v>15</v>
      </c>
    </row>
    <row r="136" spans="1:4" s="22" customFormat="1" ht="49.5" customHeight="1" hidden="1">
      <c r="A136" s="68" t="s">
        <v>348</v>
      </c>
      <c r="B136" s="41" t="s">
        <v>349</v>
      </c>
      <c r="C136" s="18">
        <f>C137</f>
        <v>0</v>
      </c>
      <c r="D136" s="18">
        <f>D137</f>
        <v>0</v>
      </c>
    </row>
    <row r="137" spans="1:4" s="22" customFormat="1" ht="63" customHeight="1" hidden="1">
      <c r="A137" s="68" t="s">
        <v>350</v>
      </c>
      <c r="B137" s="41" t="s">
        <v>351</v>
      </c>
      <c r="C137" s="18"/>
      <c r="D137" s="18"/>
    </row>
    <row r="138" spans="1:4" s="22" customFormat="1" ht="39.75" customHeight="1" hidden="1">
      <c r="A138" s="68" t="s">
        <v>418</v>
      </c>
      <c r="B138" s="41" t="s">
        <v>419</v>
      </c>
      <c r="C138" s="18">
        <f>C139</f>
        <v>251</v>
      </c>
      <c r="D138" s="18">
        <f>D139</f>
        <v>261</v>
      </c>
    </row>
    <row r="139" spans="1:4" s="22" customFormat="1" ht="81" customHeight="1" hidden="1">
      <c r="A139" s="68" t="s">
        <v>469</v>
      </c>
      <c r="B139" s="41" t="s">
        <v>470</v>
      </c>
      <c r="C139" s="18">
        <v>251</v>
      </c>
      <c r="D139" s="18">
        <v>261</v>
      </c>
    </row>
    <row r="140" spans="1:4" s="22" customFormat="1" ht="102" customHeight="1" hidden="1">
      <c r="A140" s="67" t="s">
        <v>486</v>
      </c>
      <c r="B140" s="25" t="s">
        <v>303</v>
      </c>
      <c r="C140" s="23">
        <f>C141+C143+C144+C145+C146+C142+C147</f>
        <v>0</v>
      </c>
      <c r="D140" s="23">
        <f>D141+D143+D144+D145+D146+D142+D147</f>
        <v>0</v>
      </c>
    </row>
    <row r="141" spans="1:4" s="22" customFormat="1" ht="44.25" customHeight="1" hidden="1">
      <c r="A141" s="65" t="s">
        <v>352</v>
      </c>
      <c r="B141" s="19" t="s">
        <v>353</v>
      </c>
      <c r="C141" s="18"/>
      <c r="D141" s="18"/>
    </row>
    <row r="142" spans="1:4" s="22" customFormat="1" ht="44.25" customHeight="1" hidden="1">
      <c r="A142" s="65" t="s">
        <v>398</v>
      </c>
      <c r="B142" s="19" t="s">
        <v>399</v>
      </c>
      <c r="C142" s="18"/>
      <c r="D142" s="18"/>
    </row>
    <row r="143" spans="1:4" s="22" customFormat="1" ht="58.5" customHeight="1" hidden="1">
      <c r="A143" s="65" t="s">
        <v>371</v>
      </c>
      <c r="B143" s="19" t="s">
        <v>370</v>
      </c>
      <c r="C143" s="18"/>
      <c r="D143" s="18"/>
    </row>
    <row r="144" spans="1:4" s="24" customFormat="1" ht="49.5" customHeight="1" hidden="1">
      <c r="A144" s="65" t="s">
        <v>354</v>
      </c>
      <c r="B144" s="19" t="s">
        <v>355</v>
      </c>
      <c r="C144" s="18"/>
      <c r="D144" s="18"/>
    </row>
    <row r="145" spans="1:4" s="24" customFormat="1" ht="45" customHeight="1" hidden="1">
      <c r="A145" s="65" t="s">
        <v>356</v>
      </c>
      <c r="B145" s="19" t="s">
        <v>357</v>
      </c>
      <c r="C145" s="18"/>
      <c r="D145" s="18"/>
    </row>
    <row r="146" spans="1:4" s="22" customFormat="1" ht="27" customHeight="1" hidden="1">
      <c r="A146" s="65" t="s">
        <v>358</v>
      </c>
      <c r="B146" s="19" t="s">
        <v>359</v>
      </c>
      <c r="C146" s="18"/>
      <c r="D146" s="18"/>
    </row>
    <row r="147" spans="1:4" s="22" customFormat="1" ht="39.75" customHeight="1" hidden="1">
      <c r="A147" s="65" t="s">
        <v>80</v>
      </c>
      <c r="B147" s="19" t="s">
        <v>81</v>
      </c>
      <c r="C147" s="18"/>
      <c r="D147" s="18"/>
    </row>
    <row r="148" spans="1:4" s="22" customFormat="1" ht="62.25" customHeight="1" hidden="1">
      <c r="A148" s="65" t="s">
        <v>304</v>
      </c>
      <c r="B148" s="19" t="s">
        <v>305</v>
      </c>
      <c r="C148" s="18"/>
      <c r="D148" s="18"/>
    </row>
    <row r="149" spans="1:4" s="22" customFormat="1" ht="44.25" customHeight="1" hidden="1">
      <c r="A149" s="65" t="s">
        <v>492</v>
      </c>
      <c r="B149" s="19" t="s">
        <v>493</v>
      </c>
      <c r="C149" s="18"/>
      <c r="D149" s="18"/>
    </row>
    <row r="150" spans="1:4" s="22" customFormat="1" ht="62.25" customHeight="1" hidden="1">
      <c r="A150" s="65" t="s">
        <v>494</v>
      </c>
      <c r="B150" s="19" t="s">
        <v>495</v>
      </c>
      <c r="C150" s="18"/>
      <c r="D150" s="18"/>
    </row>
    <row r="151" spans="1:4" s="22" customFormat="1" ht="37.5" customHeight="1" hidden="1">
      <c r="A151" s="65" t="s">
        <v>496</v>
      </c>
      <c r="B151" s="19" t="s">
        <v>497</v>
      </c>
      <c r="C151" s="18"/>
      <c r="D151" s="18"/>
    </row>
    <row r="152" spans="1:4" s="22" customFormat="1" ht="63.75" customHeight="1" hidden="1">
      <c r="A152" s="65" t="s">
        <v>471</v>
      </c>
      <c r="B152" s="19" t="s">
        <v>86</v>
      </c>
      <c r="C152" s="18">
        <v>612</v>
      </c>
      <c r="D152" s="18">
        <v>619</v>
      </c>
    </row>
    <row r="153" spans="1:4" s="22" customFormat="1" ht="93" customHeight="1" hidden="1">
      <c r="A153" s="65" t="s">
        <v>87</v>
      </c>
      <c r="B153" s="19" t="s">
        <v>88</v>
      </c>
      <c r="C153" s="18">
        <v>34</v>
      </c>
      <c r="D153" s="18">
        <v>34</v>
      </c>
    </row>
    <row r="154" spans="1:4" s="22" customFormat="1" ht="45" customHeight="1" hidden="1">
      <c r="A154" s="65" t="s">
        <v>20</v>
      </c>
      <c r="B154" s="19" t="s">
        <v>21</v>
      </c>
      <c r="C154" s="18"/>
      <c r="D154" s="18"/>
    </row>
    <row r="155" spans="1:4" s="22" customFormat="1" ht="47.25" customHeight="1" hidden="1">
      <c r="A155" s="65" t="s">
        <v>498</v>
      </c>
      <c r="B155" s="19" t="s">
        <v>499</v>
      </c>
      <c r="C155" s="18"/>
      <c r="D155" s="18"/>
    </row>
    <row r="156" spans="1:4" s="22" customFormat="1" ht="39" customHeight="1" hidden="1">
      <c r="A156" s="65" t="s">
        <v>500</v>
      </c>
      <c r="B156" s="19" t="s">
        <v>501</v>
      </c>
      <c r="C156" s="18"/>
      <c r="D156" s="18"/>
    </row>
    <row r="157" spans="1:4" s="22" customFormat="1" ht="80.25" customHeight="1" hidden="1">
      <c r="A157" s="65" t="s">
        <v>70</v>
      </c>
      <c r="B157" s="19" t="s">
        <v>71</v>
      </c>
      <c r="C157" s="18"/>
      <c r="D157" s="18"/>
    </row>
    <row r="158" spans="1:4" s="22" customFormat="1" ht="49.5" customHeight="1" hidden="1">
      <c r="A158" s="65" t="s">
        <v>113</v>
      </c>
      <c r="B158" s="19" t="s">
        <v>114</v>
      </c>
      <c r="C158" s="18"/>
      <c r="D158" s="18"/>
    </row>
    <row r="159" spans="1:4" s="24" customFormat="1" ht="40.5" customHeight="1" hidden="1">
      <c r="A159" s="67" t="s">
        <v>306</v>
      </c>
      <c r="B159" s="25" t="s">
        <v>275</v>
      </c>
      <c r="C159" s="23">
        <f>C160</f>
        <v>20991</v>
      </c>
      <c r="D159" s="23">
        <f>D160</f>
        <v>21390</v>
      </c>
    </row>
    <row r="160" spans="1:4" s="22" customFormat="1" ht="48" customHeight="1" hidden="1">
      <c r="A160" s="65" t="s">
        <v>313</v>
      </c>
      <c r="B160" s="19" t="s">
        <v>314</v>
      </c>
      <c r="C160" s="18">
        <v>20991</v>
      </c>
      <c r="D160" s="18">
        <v>21390</v>
      </c>
    </row>
    <row r="161" spans="1:4" s="22" customFormat="1" ht="28.5" customHeight="1" hidden="1">
      <c r="A161" s="64" t="s">
        <v>276</v>
      </c>
      <c r="B161" s="17" t="s">
        <v>277</v>
      </c>
      <c r="C161" s="18">
        <f>C162</f>
        <v>251092</v>
      </c>
      <c r="D161" s="18">
        <f>D162</f>
        <v>255892</v>
      </c>
    </row>
    <row r="162" spans="1:4" s="22" customFormat="1" ht="27" customHeight="1" hidden="1">
      <c r="A162" s="64" t="s">
        <v>278</v>
      </c>
      <c r="B162" s="17" t="s">
        <v>279</v>
      </c>
      <c r="C162" s="18">
        <f>C163</f>
        <v>251092</v>
      </c>
      <c r="D162" s="18">
        <f>D163</f>
        <v>255892</v>
      </c>
    </row>
    <row r="163" spans="1:4" s="24" customFormat="1" ht="21" customHeight="1" hidden="1">
      <c r="A163" s="64" t="s">
        <v>307</v>
      </c>
      <c r="B163" s="17" t="s">
        <v>308</v>
      </c>
      <c r="C163" s="18">
        <f>SUM(C164:C172)</f>
        <v>251092</v>
      </c>
      <c r="D163" s="18">
        <f>SUM(D164:D172)</f>
        <v>255892</v>
      </c>
    </row>
    <row r="164" spans="1:4" s="24" customFormat="1" ht="21" customHeight="1" hidden="1">
      <c r="A164" s="65" t="s">
        <v>372</v>
      </c>
      <c r="B164" s="19" t="s">
        <v>136</v>
      </c>
      <c r="C164" s="23">
        <v>21800</v>
      </c>
      <c r="D164" s="23">
        <v>21800</v>
      </c>
    </row>
    <row r="165" spans="1:4" s="24" customFormat="1" ht="39.75" customHeight="1" hidden="1">
      <c r="A165" s="65" t="s">
        <v>309</v>
      </c>
      <c r="B165" s="19" t="s">
        <v>502</v>
      </c>
      <c r="C165" s="23">
        <v>152400</v>
      </c>
      <c r="D165" s="23">
        <v>152400</v>
      </c>
    </row>
    <row r="166" spans="1:4" s="22" customFormat="1" ht="39.75" customHeight="1" hidden="1">
      <c r="A166" s="65" t="s">
        <v>362</v>
      </c>
      <c r="B166" s="19" t="s">
        <v>137</v>
      </c>
      <c r="C166" s="23">
        <v>1675</v>
      </c>
      <c r="D166" s="23">
        <v>1675</v>
      </c>
    </row>
    <row r="167" spans="1:4" s="22" customFormat="1" ht="42" customHeight="1" hidden="1">
      <c r="A167" s="65" t="s">
        <v>373</v>
      </c>
      <c r="B167" s="43" t="s">
        <v>374</v>
      </c>
      <c r="C167" s="23">
        <v>17</v>
      </c>
      <c r="D167" s="23">
        <v>17</v>
      </c>
    </row>
    <row r="168" spans="1:4" s="22" customFormat="1" ht="42" customHeight="1" hidden="1">
      <c r="A168" s="65" t="s">
        <v>420</v>
      </c>
      <c r="B168" s="43" t="s">
        <v>503</v>
      </c>
      <c r="C168" s="23">
        <v>15000</v>
      </c>
      <c r="D168" s="23">
        <v>15000</v>
      </c>
    </row>
    <row r="169" spans="1:4" s="22" customFormat="1" ht="31.5" customHeight="1" hidden="1">
      <c r="A169" s="65" t="s">
        <v>310</v>
      </c>
      <c r="B169" s="19" t="s">
        <v>280</v>
      </c>
      <c r="C169" s="23"/>
      <c r="D169" s="23"/>
    </row>
    <row r="170" spans="1:4" s="22" customFormat="1" ht="21" customHeight="1" hidden="1">
      <c r="A170" s="65" t="s">
        <v>311</v>
      </c>
      <c r="B170" s="19" t="s">
        <v>281</v>
      </c>
      <c r="C170" s="23">
        <v>60200</v>
      </c>
      <c r="D170" s="23">
        <v>65000</v>
      </c>
    </row>
    <row r="171" spans="1:4" s="26" customFormat="1" ht="41.25" customHeight="1" hidden="1">
      <c r="A171" s="65" t="s">
        <v>312</v>
      </c>
      <c r="B171" s="19" t="s">
        <v>417</v>
      </c>
      <c r="C171" s="23"/>
      <c r="D171" s="23"/>
    </row>
    <row r="172" spans="1:4" s="26" customFormat="1" ht="23.25" customHeight="1" hidden="1">
      <c r="A172" s="65" t="s">
        <v>315</v>
      </c>
      <c r="B172" s="19" t="s">
        <v>316</v>
      </c>
      <c r="C172" s="23"/>
      <c r="D172" s="23"/>
    </row>
    <row r="173" spans="1:4" ht="23.25" customHeight="1" hidden="1">
      <c r="A173" s="69"/>
      <c r="B173" s="1" t="s">
        <v>397</v>
      </c>
      <c r="C173" s="9">
        <f>C12</f>
        <v>9281027</v>
      </c>
      <c r="D173" s="9">
        <f>D12</f>
        <v>9143287</v>
      </c>
    </row>
    <row r="174" spans="1:4" ht="42" customHeight="1">
      <c r="A174" s="69" t="s">
        <v>360</v>
      </c>
      <c r="B174" s="34" t="s">
        <v>504</v>
      </c>
      <c r="C174" s="61">
        <f>C176</f>
        <v>8746722.1</v>
      </c>
      <c r="D174" s="61">
        <f>D176</f>
        <v>9130967.7</v>
      </c>
    </row>
    <row r="175" spans="1:4" ht="24.75" customHeight="1">
      <c r="A175" s="69"/>
      <c r="B175" s="34" t="s">
        <v>93</v>
      </c>
      <c r="C175" s="61"/>
      <c r="D175" s="61"/>
    </row>
    <row r="176" spans="1:4" ht="44.25" customHeight="1" hidden="1">
      <c r="A176" s="70" t="s">
        <v>360</v>
      </c>
      <c r="B176" s="17" t="s">
        <v>361</v>
      </c>
      <c r="C176" s="98">
        <f>C177+C179+C201+C222</f>
        <v>8746722.1</v>
      </c>
      <c r="D176" s="98">
        <f>D177+D179+D201+D222</f>
        <v>9130967.7</v>
      </c>
    </row>
    <row r="177" spans="1:4" ht="27" customHeight="1">
      <c r="A177" s="8" t="s">
        <v>115</v>
      </c>
      <c r="B177" s="34" t="s">
        <v>94</v>
      </c>
      <c r="C177" s="71">
        <f>C178</f>
        <v>92098</v>
      </c>
      <c r="D177" s="71">
        <f>D178</f>
        <v>95786</v>
      </c>
    </row>
    <row r="178" spans="1:4" ht="42.75" customHeight="1" hidden="1">
      <c r="A178" s="6" t="s">
        <v>116</v>
      </c>
      <c r="B178" s="4" t="s">
        <v>464</v>
      </c>
      <c r="C178" s="72">
        <v>92098</v>
      </c>
      <c r="D178" s="72">
        <v>95786</v>
      </c>
    </row>
    <row r="179" spans="1:4" ht="42.75" customHeight="1">
      <c r="A179" s="8" t="s">
        <v>117</v>
      </c>
      <c r="B179" s="34" t="s">
        <v>96</v>
      </c>
      <c r="C179" s="98">
        <f>C180+C181+C182+C183+C184+C185+C186+C187+C188+C189+C190+C191+C192+C193+C194+C195+C196+C197+C198+C199+C200</f>
        <v>1972073.5</v>
      </c>
      <c r="D179" s="98">
        <f>D180+D181+D182+D183+D184+D185+D186+D187+D188+D189+D190+D191+D192+D193+D194+D195+D196+D197+D198+D199+D200</f>
        <v>1984292.9</v>
      </c>
    </row>
    <row r="180" spans="1:4" ht="42.75" customHeight="1" hidden="1">
      <c r="A180" s="8"/>
      <c r="B180" s="77" t="s">
        <v>140</v>
      </c>
      <c r="C180" s="80">
        <f>7343.2-21.8</f>
        <v>7321.4</v>
      </c>
      <c r="D180" s="80">
        <f>7367.5-21.8</f>
        <v>7345.7</v>
      </c>
    </row>
    <row r="181" spans="1:4" ht="42.75" customHeight="1" hidden="1">
      <c r="A181" s="8"/>
      <c r="B181" s="34" t="s">
        <v>141</v>
      </c>
      <c r="C181" s="80">
        <v>49000</v>
      </c>
      <c r="D181" s="80">
        <v>51008</v>
      </c>
    </row>
    <row r="182" spans="1:4" ht="42.75" customHeight="1" hidden="1">
      <c r="A182" s="8"/>
      <c r="B182" s="34" t="s">
        <v>142</v>
      </c>
      <c r="C182" s="80">
        <v>40919.1</v>
      </c>
      <c r="D182" s="80">
        <v>42861.2</v>
      </c>
    </row>
    <row r="183" spans="1:4" ht="42.75" customHeight="1" hidden="1">
      <c r="A183" s="8"/>
      <c r="B183" s="34" t="s">
        <v>143</v>
      </c>
      <c r="C183" s="80">
        <v>600</v>
      </c>
      <c r="D183" s="80">
        <v>600</v>
      </c>
    </row>
    <row r="184" spans="1:4" ht="42.75" customHeight="1" hidden="1">
      <c r="A184" s="8"/>
      <c r="B184" s="77" t="s">
        <v>144</v>
      </c>
      <c r="C184" s="80"/>
      <c r="D184" s="80"/>
    </row>
    <row r="185" spans="1:4" ht="42.75" customHeight="1" hidden="1">
      <c r="A185" s="8"/>
      <c r="B185" s="77" t="s">
        <v>145</v>
      </c>
      <c r="C185" s="80"/>
      <c r="D185" s="80"/>
    </row>
    <row r="186" spans="1:4" ht="42.75" customHeight="1" hidden="1">
      <c r="A186" s="8"/>
      <c r="B186" s="77" t="s">
        <v>146</v>
      </c>
      <c r="C186" s="80"/>
      <c r="D186" s="80"/>
    </row>
    <row r="187" spans="1:4" ht="42.75" customHeight="1" hidden="1">
      <c r="A187" s="8"/>
      <c r="B187" s="88" t="s">
        <v>147</v>
      </c>
      <c r="C187" s="80"/>
      <c r="D187" s="80"/>
    </row>
    <row r="188" spans="1:4" ht="42.75" customHeight="1" hidden="1">
      <c r="A188" s="8"/>
      <c r="B188" s="34" t="s">
        <v>36</v>
      </c>
      <c r="C188" s="80"/>
      <c r="D188" s="80"/>
    </row>
    <row r="189" spans="1:4" ht="42.75" customHeight="1" hidden="1">
      <c r="A189" s="8"/>
      <c r="B189" s="77" t="s">
        <v>119</v>
      </c>
      <c r="C189" s="79"/>
      <c r="D189" s="79"/>
    </row>
    <row r="190" spans="1:4" ht="42.75" customHeight="1" hidden="1">
      <c r="A190" s="8"/>
      <c r="B190" s="77" t="s">
        <v>37</v>
      </c>
      <c r="C190" s="79"/>
      <c r="D190" s="79"/>
    </row>
    <row r="191" spans="1:4" ht="42.75" customHeight="1" hidden="1">
      <c r="A191" s="8"/>
      <c r="B191" s="77" t="s">
        <v>120</v>
      </c>
      <c r="C191" s="83"/>
      <c r="D191" s="83"/>
    </row>
    <row r="192" spans="1:4" ht="42.75" customHeight="1" hidden="1">
      <c r="A192" s="8"/>
      <c r="B192" s="77" t="s">
        <v>127</v>
      </c>
      <c r="C192" s="79">
        <f>368490.5-368490.5</f>
        <v>0</v>
      </c>
      <c r="D192" s="79">
        <f>368490.5-368490.5</f>
        <v>0</v>
      </c>
    </row>
    <row r="193" spans="1:4" ht="42.75" customHeight="1" hidden="1">
      <c r="A193" s="76"/>
      <c r="B193" s="77" t="s">
        <v>121</v>
      </c>
      <c r="C193" s="79">
        <v>1374233</v>
      </c>
      <c r="D193" s="79">
        <v>1382478</v>
      </c>
    </row>
    <row r="194" spans="1:4" ht="42.75" customHeight="1" hidden="1">
      <c r="A194" s="76"/>
      <c r="B194" s="77" t="s">
        <v>126</v>
      </c>
      <c r="C194" s="87">
        <v>500000</v>
      </c>
      <c r="D194" s="87">
        <v>500000</v>
      </c>
    </row>
    <row r="195" spans="1:4" ht="61.5" customHeight="1" hidden="1">
      <c r="A195" s="6"/>
      <c r="B195" s="4" t="s">
        <v>405</v>
      </c>
      <c r="C195" s="73"/>
      <c r="D195" s="73"/>
    </row>
    <row r="196" spans="1:4" ht="86.25" customHeight="1" hidden="1">
      <c r="A196" s="6"/>
      <c r="B196" s="4" t="s">
        <v>421</v>
      </c>
      <c r="C196" s="72"/>
      <c r="D196" s="72"/>
    </row>
    <row r="197" spans="1:4" ht="80.25" customHeight="1" hidden="1">
      <c r="A197" s="6"/>
      <c r="B197" s="4" t="s">
        <v>422</v>
      </c>
      <c r="C197" s="74"/>
      <c r="D197" s="74"/>
    </row>
    <row r="198" spans="1:4" ht="49.5" customHeight="1" hidden="1">
      <c r="A198" s="6"/>
      <c r="B198" s="4" t="s">
        <v>34</v>
      </c>
      <c r="C198" s="75"/>
      <c r="D198" s="75"/>
    </row>
    <row r="199" spans="1:4" ht="58.5" customHeight="1" hidden="1">
      <c r="A199" s="6"/>
      <c r="B199" s="4" t="s">
        <v>423</v>
      </c>
      <c r="C199" s="74"/>
      <c r="D199" s="74"/>
    </row>
    <row r="200" spans="1:4" ht="38.25" customHeight="1" hidden="1">
      <c r="A200" s="6"/>
      <c r="B200" s="4" t="s">
        <v>488</v>
      </c>
      <c r="C200" s="74"/>
      <c r="D200" s="74"/>
    </row>
    <row r="201" spans="1:4" ht="30" customHeight="1">
      <c r="A201" s="8" t="s">
        <v>118</v>
      </c>
      <c r="B201" s="1" t="s">
        <v>95</v>
      </c>
      <c r="C201" s="98">
        <f>SUM(C202:C221)</f>
        <v>6674450.6</v>
      </c>
      <c r="D201" s="98">
        <f>SUM(D202:D221)</f>
        <v>7042788.8</v>
      </c>
    </row>
    <row r="202" spans="1:4" ht="95.25" customHeight="1" hidden="1">
      <c r="A202" s="76"/>
      <c r="B202" s="77" t="s">
        <v>22</v>
      </c>
      <c r="C202" s="5">
        <v>4143775.3</v>
      </c>
      <c r="D202" s="5">
        <v>4375146.4</v>
      </c>
    </row>
    <row r="203" spans="1:4" ht="39.75" customHeight="1" hidden="1">
      <c r="A203" s="35"/>
      <c r="B203" s="77" t="s">
        <v>65</v>
      </c>
      <c r="C203" s="72"/>
      <c r="D203" s="72"/>
    </row>
    <row r="204" spans="1:4" ht="61.5" customHeight="1" hidden="1">
      <c r="A204" s="76"/>
      <c r="B204" s="77" t="s">
        <v>23</v>
      </c>
      <c r="C204" s="5">
        <v>2374738.8</v>
      </c>
      <c r="D204" s="5">
        <v>2512276.8</v>
      </c>
    </row>
    <row r="205" spans="1:4" ht="61.5" customHeight="1" hidden="1">
      <c r="A205" s="76"/>
      <c r="B205" s="77" t="s">
        <v>50</v>
      </c>
      <c r="C205" s="5">
        <v>24721</v>
      </c>
      <c r="D205" s="5">
        <v>24746</v>
      </c>
    </row>
    <row r="206" spans="1:4" ht="61.5" customHeight="1" hidden="1">
      <c r="A206" s="76"/>
      <c r="B206" s="77" t="s">
        <v>51</v>
      </c>
      <c r="C206" s="5">
        <f>99737+16915</f>
        <v>116652</v>
      </c>
      <c r="D206" s="5">
        <f>103610+12494</f>
        <v>116104</v>
      </c>
    </row>
    <row r="207" spans="1:4" ht="63" customHeight="1" hidden="1">
      <c r="A207" s="6"/>
      <c r="B207" s="77" t="s">
        <v>24</v>
      </c>
      <c r="C207" s="90"/>
      <c r="D207" s="90"/>
    </row>
    <row r="208" spans="1:4" ht="66" customHeight="1" hidden="1">
      <c r="A208" s="6"/>
      <c r="B208" s="4" t="s">
        <v>25</v>
      </c>
      <c r="C208" s="5"/>
      <c r="D208" s="5"/>
    </row>
    <row r="209" spans="1:4" ht="79.5" customHeight="1" hidden="1">
      <c r="A209" s="6"/>
      <c r="B209" s="4" t="s">
        <v>26</v>
      </c>
      <c r="C209" s="5"/>
      <c r="D209" s="5"/>
    </row>
    <row r="210" spans="1:4" ht="57.75" customHeight="1" hidden="1">
      <c r="A210" s="6"/>
      <c r="B210" s="4" t="s">
        <v>27</v>
      </c>
      <c r="C210" s="5">
        <v>2380</v>
      </c>
      <c r="D210" s="5">
        <v>2380</v>
      </c>
    </row>
    <row r="211" spans="1:4" ht="79.5" customHeight="1" hidden="1">
      <c r="A211" s="6"/>
      <c r="B211" s="4" t="s">
        <v>28</v>
      </c>
      <c r="C211" s="5">
        <v>3861.3</v>
      </c>
      <c r="D211" s="5">
        <v>3775.8</v>
      </c>
    </row>
    <row r="212" spans="1:4" ht="42" customHeight="1" hidden="1">
      <c r="A212" s="6"/>
      <c r="B212" s="4" t="s">
        <v>29</v>
      </c>
      <c r="C212" s="90"/>
      <c r="D212" s="90"/>
    </row>
    <row r="213" spans="1:4" ht="57.75" customHeight="1" hidden="1">
      <c r="A213" s="78"/>
      <c r="B213" s="4" t="s">
        <v>30</v>
      </c>
      <c r="C213" s="91"/>
      <c r="D213" s="91"/>
    </row>
    <row r="214" spans="1:4" ht="44.25" customHeight="1" hidden="1">
      <c r="A214" s="6"/>
      <c r="B214" s="4" t="s">
        <v>31</v>
      </c>
      <c r="C214" s="90"/>
      <c r="D214" s="90"/>
    </row>
    <row r="215" spans="1:4" ht="58.5" customHeight="1" hidden="1">
      <c r="A215" s="6"/>
      <c r="B215" s="4" t="s">
        <v>60</v>
      </c>
      <c r="C215" s="72"/>
      <c r="D215" s="72"/>
    </row>
    <row r="216" spans="1:4" ht="48" customHeight="1" hidden="1">
      <c r="A216" s="6"/>
      <c r="B216" s="4" t="s">
        <v>61</v>
      </c>
      <c r="C216" s="72"/>
      <c r="D216" s="72"/>
    </row>
    <row r="217" spans="1:4" ht="81" customHeight="1" hidden="1">
      <c r="A217" s="6"/>
      <c r="B217" s="4" t="s">
        <v>62</v>
      </c>
      <c r="C217" s="90">
        <v>6564</v>
      </c>
      <c r="D217" s="90">
        <v>6564</v>
      </c>
    </row>
    <row r="218" spans="1:4" ht="59.25" customHeight="1" hidden="1">
      <c r="A218" s="76"/>
      <c r="B218" s="4" t="s">
        <v>63</v>
      </c>
      <c r="C218" s="90"/>
      <c r="D218" s="90"/>
    </row>
    <row r="219" spans="1:4" ht="85.5" customHeight="1" hidden="1">
      <c r="A219" s="6"/>
      <c r="B219" s="4" t="s">
        <v>64</v>
      </c>
      <c r="C219" s="5">
        <v>125.5</v>
      </c>
      <c r="D219" s="5">
        <v>131.6</v>
      </c>
    </row>
    <row r="220" spans="1:4" ht="75.75" customHeight="1" hidden="1">
      <c r="A220" s="35"/>
      <c r="B220" s="4" t="s">
        <v>89</v>
      </c>
      <c r="C220" s="5">
        <v>1632.7</v>
      </c>
      <c r="D220" s="5">
        <v>1664.2</v>
      </c>
    </row>
    <row r="221" spans="1:4" ht="78.75" customHeight="1" hidden="1">
      <c r="A221" s="6"/>
      <c r="B221" s="4" t="s">
        <v>90</v>
      </c>
      <c r="C221" s="75"/>
      <c r="D221" s="75"/>
    </row>
    <row r="222" spans="1:4" ht="24" customHeight="1">
      <c r="A222" s="86" t="s">
        <v>125</v>
      </c>
      <c r="B222" s="84" t="s">
        <v>122</v>
      </c>
      <c r="C222" s="71">
        <f>C223+C224+C225+C226+C227</f>
        <v>8100</v>
      </c>
      <c r="D222" s="71">
        <f>D223+D224+D225+D226+D227</f>
        <v>8100</v>
      </c>
    </row>
    <row r="223" spans="1:4" ht="24" customHeight="1" hidden="1">
      <c r="A223" s="86"/>
      <c r="B223" s="84" t="s">
        <v>35</v>
      </c>
      <c r="C223" s="71"/>
      <c r="D223" s="71"/>
    </row>
    <row r="224" spans="1:4" ht="24" customHeight="1" hidden="1">
      <c r="A224" s="86"/>
      <c r="B224" s="84" t="s">
        <v>52</v>
      </c>
      <c r="C224" s="71">
        <v>8100</v>
      </c>
      <c r="D224" s="71">
        <v>8100</v>
      </c>
    </row>
    <row r="225" spans="1:4" ht="54" customHeight="1" hidden="1">
      <c r="A225" s="76"/>
      <c r="B225" s="85" t="s">
        <v>124</v>
      </c>
      <c r="C225" s="5"/>
      <c r="D225" s="5"/>
    </row>
    <row r="226" spans="1:4" ht="77.25" customHeight="1" hidden="1">
      <c r="A226" s="6"/>
      <c r="B226" s="85" t="s">
        <v>123</v>
      </c>
      <c r="C226" s="5"/>
      <c r="D226" s="5"/>
    </row>
    <row r="227" spans="1:4" ht="42.75" customHeight="1" hidden="1">
      <c r="A227" s="86" t="s">
        <v>32</v>
      </c>
      <c r="B227" s="84" t="s">
        <v>33</v>
      </c>
      <c r="C227" s="89"/>
      <c r="D227" s="89"/>
    </row>
    <row r="228" spans="1:4" ht="11.25" customHeight="1">
      <c r="A228" s="3"/>
      <c r="B228" s="4"/>
      <c r="C228" s="7"/>
      <c r="D228" s="7"/>
    </row>
    <row r="229" spans="1:4" ht="30" customHeight="1">
      <c r="A229" s="3"/>
      <c r="B229" s="1" t="s">
        <v>161</v>
      </c>
      <c r="C229" s="98">
        <f>C12+C174</f>
        <v>18027749.1</v>
      </c>
      <c r="D229" s="98">
        <f>D12+D174</f>
        <v>18274254.7</v>
      </c>
    </row>
    <row r="230" spans="1:6" ht="27" customHeight="1">
      <c r="A230" s="36"/>
      <c r="B230" s="44" t="s">
        <v>107</v>
      </c>
      <c r="C230" s="29">
        <f>C229-C232</f>
        <v>-225442</v>
      </c>
      <c r="D230" s="29">
        <f>D229-D232</f>
        <v>-216768</v>
      </c>
      <c r="E230" s="14">
        <f>-C230/C12*100</f>
        <v>2.4290630767478643</v>
      </c>
      <c r="F230" s="14">
        <f>-D230/D12*100</f>
        <v>2.370788535895242</v>
      </c>
    </row>
    <row r="231" spans="1:4" ht="21.75" customHeight="1">
      <c r="A231" s="45"/>
      <c r="B231" s="46"/>
      <c r="C231" s="99">
        <f>-C230/C12*100</f>
        <v>2.4290630767478643</v>
      </c>
      <c r="D231" s="100">
        <f>-D230/D12*100</f>
        <v>2.370788535895242</v>
      </c>
    </row>
    <row r="232" spans="1:4" ht="28.5" customHeight="1">
      <c r="A232" s="47"/>
      <c r="B232" s="46" t="s">
        <v>162</v>
      </c>
      <c r="C232" s="50">
        <f>C234+C247+C252+C258+C265+C271+C279+C283+C289+C293+C300</f>
        <v>18253191.1</v>
      </c>
      <c r="D232" s="50">
        <f>D234+D247+D252+D258+D265+D271+D279+D283+D289+D293+D300</f>
        <v>18491022.7</v>
      </c>
    </row>
    <row r="233" spans="1:4" ht="18.75">
      <c r="A233" s="48"/>
      <c r="B233" s="12" t="s">
        <v>163</v>
      </c>
      <c r="C233" s="30"/>
      <c r="D233" s="30"/>
    </row>
    <row r="234" spans="1:4" ht="33" customHeight="1">
      <c r="A234" s="49" t="s">
        <v>209</v>
      </c>
      <c r="B234" s="46" t="s">
        <v>164</v>
      </c>
      <c r="C234" s="50">
        <f>C236+C237+C238+C239+C240+C241+C242+C235</f>
        <v>2713519.5</v>
      </c>
      <c r="D234" s="50">
        <f>D236+D237+D238+D239+D240+D241+D242+D235</f>
        <v>2370031.6</v>
      </c>
    </row>
    <row r="235" spans="1:4" ht="45.75" customHeight="1">
      <c r="A235" s="48" t="s">
        <v>67</v>
      </c>
      <c r="B235" s="12" t="s">
        <v>66</v>
      </c>
      <c r="C235" s="51">
        <v>4989</v>
      </c>
      <c r="D235" s="51">
        <v>5181</v>
      </c>
    </row>
    <row r="236" spans="1:4" ht="64.5" customHeight="1">
      <c r="A236" s="48" t="s">
        <v>184</v>
      </c>
      <c r="B236" s="12" t="s">
        <v>382</v>
      </c>
      <c r="C236" s="30">
        <v>138071</v>
      </c>
      <c r="D236" s="30">
        <v>142594</v>
      </c>
    </row>
    <row r="237" spans="1:5" ht="62.25" customHeight="1">
      <c r="A237" s="48" t="s">
        <v>185</v>
      </c>
      <c r="B237" s="12" t="s">
        <v>383</v>
      </c>
      <c r="C237" s="30">
        <v>1230477</v>
      </c>
      <c r="D237" s="30">
        <v>1274718</v>
      </c>
      <c r="E237" s="14">
        <f>C237/(C232-C174)*100</f>
        <v>12.943575579955077</v>
      </c>
    </row>
    <row r="238" spans="1:4" ht="31.5" customHeight="1">
      <c r="A238" s="48" t="s">
        <v>439</v>
      </c>
      <c r="B238" s="12" t="s">
        <v>440</v>
      </c>
      <c r="C238" s="37">
        <v>125.5</v>
      </c>
      <c r="D238" s="37">
        <v>131.6</v>
      </c>
    </row>
    <row r="239" spans="1:4" ht="43.5" customHeight="1">
      <c r="A239" s="48" t="s">
        <v>186</v>
      </c>
      <c r="B239" s="12" t="s">
        <v>384</v>
      </c>
      <c r="C239" s="30">
        <v>56937</v>
      </c>
      <c r="D239" s="30">
        <v>58937</v>
      </c>
    </row>
    <row r="240" spans="1:4" ht="33" customHeight="1">
      <c r="A240" s="48" t="s">
        <v>187</v>
      </c>
      <c r="B240" s="12" t="s">
        <v>165</v>
      </c>
      <c r="C240" s="30">
        <v>79760</v>
      </c>
      <c r="D240" s="30">
        <v>10175</v>
      </c>
    </row>
    <row r="241" spans="1:4" ht="30" customHeight="1">
      <c r="A241" s="48" t="s">
        <v>437</v>
      </c>
      <c r="B241" s="12" t="s">
        <v>416</v>
      </c>
      <c r="C241" s="30">
        <v>50000</v>
      </c>
      <c r="D241" s="30">
        <v>50000</v>
      </c>
    </row>
    <row r="242" spans="1:4" ht="29.25" customHeight="1">
      <c r="A242" s="48" t="s">
        <v>438</v>
      </c>
      <c r="B242" s="12" t="s">
        <v>166</v>
      </c>
      <c r="C242" s="30">
        <v>1153160</v>
      </c>
      <c r="D242" s="30">
        <v>828295</v>
      </c>
    </row>
    <row r="243" spans="1:4" ht="10.5" customHeight="1" hidden="1">
      <c r="A243" s="48"/>
      <c r="B243" s="12" t="s">
        <v>163</v>
      </c>
      <c r="C243" s="37"/>
      <c r="D243" s="37"/>
    </row>
    <row r="244" spans="1:4" ht="21" customHeight="1" hidden="1">
      <c r="A244" s="49" t="s">
        <v>327</v>
      </c>
      <c r="B244" s="52" t="s">
        <v>328</v>
      </c>
      <c r="C244" s="30">
        <f>C245</f>
        <v>0</v>
      </c>
      <c r="D244" s="30">
        <f>D245</f>
        <v>0</v>
      </c>
    </row>
    <row r="245" spans="1:4" ht="21" customHeight="1" hidden="1">
      <c r="A245" s="48" t="s">
        <v>375</v>
      </c>
      <c r="B245" s="53" t="s">
        <v>329</v>
      </c>
      <c r="C245" s="30"/>
      <c r="D245" s="30"/>
    </row>
    <row r="246" spans="1:4" ht="11.25" customHeight="1">
      <c r="A246" s="48"/>
      <c r="B246" s="12"/>
      <c r="C246" s="50"/>
      <c r="D246" s="50"/>
    </row>
    <row r="247" spans="1:4" ht="46.5" customHeight="1">
      <c r="A247" s="49" t="s">
        <v>208</v>
      </c>
      <c r="B247" s="46" t="s">
        <v>167</v>
      </c>
      <c r="C247" s="54">
        <f>SUM(C248:C250)</f>
        <v>143345</v>
      </c>
      <c r="D247" s="54">
        <f>SUM(D248:D250)</f>
        <v>147989</v>
      </c>
    </row>
    <row r="248" spans="1:4" ht="18.75" hidden="1">
      <c r="A248" s="48" t="s">
        <v>188</v>
      </c>
      <c r="B248" s="12" t="s">
        <v>168</v>
      </c>
      <c r="C248" s="37"/>
      <c r="D248" s="37"/>
    </row>
    <row r="249" spans="1:4" ht="51" customHeight="1">
      <c r="A249" s="48" t="s">
        <v>189</v>
      </c>
      <c r="B249" s="12" t="s">
        <v>151</v>
      </c>
      <c r="C249" s="30">
        <v>120604</v>
      </c>
      <c r="D249" s="30">
        <v>124718</v>
      </c>
    </row>
    <row r="250" spans="1:4" ht="37.5" customHeight="1">
      <c r="A250" s="48" t="s">
        <v>376</v>
      </c>
      <c r="B250" s="12" t="s">
        <v>283</v>
      </c>
      <c r="C250" s="30">
        <v>22741</v>
      </c>
      <c r="D250" s="30">
        <v>23271</v>
      </c>
    </row>
    <row r="251" spans="1:4" ht="12" customHeight="1">
      <c r="A251" s="48"/>
      <c r="B251" s="12" t="s">
        <v>163</v>
      </c>
      <c r="C251" s="30"/>
      <c r="D251" s="30"/>
    </row>
    <row r="252" spans="1:4" ht="30.75" customHeight="1">
      <c r="A252" s="49" t="s">
        <v>207</v>
      </c>
      <c r="B252" s="46" t="s">
        <v>169</v>
      </c>
      <c r="C252" s="50">
        <f>SUM(C253:C256)</f>
        <v>2063624.7</v>
      </c>
      <c r="D252" s="50">
        <f>SUM(D253:D256)</f>
        <v>2073613.2</v>
      </c>
    </row>
    <row r="253" spans="1:4" ht="30.75" customHeight="1">
      <c r="A253" s="62" t="s">
        <v>91</v>
      </c>
      <c r="B253" s="43" t="s">
        <v>92</v>
      </c>
      <c r="C253" s="63">
        <v>1632.7</v>
      </c>
      <c r="D253" s="63">
        <v>1664.2</v>
      </c>
    </row>
    <row r="254" spans="1:4" ht="30.75" customHeight="1">
      <c r="A254" s="48" t="s">
        <v>190</v>
      </c>
      <c r="B254" s="12" t="s">
        <v>284</v>
      </c>
      <c r="C254" s="30">
        <v>29033</v>
      </c>
      <c r="D254" s="30">
        <v>29341</v>
      </c>
    </row>
    <row r="255" spans="1:4" ht="27" customHeight="1">
      <c r="A255" s="48" t="s">
        <v>191</v>
      </c>
      <c r="B255" s="12" t="s">
        <v>442</v>
      </c>
      <c r="C255" s="30">
        <f>1455009+500000</f>
        <v>1955009</v>
      </c>
      <c r="D255" s="30">
        <f>1463859+500000</f>
        <v>1963859</v>
      </c>
    </row>
    <row r="256" spans="1:4" ht="30.75" customHeight="1">
      <c r="A256" s="48" t="s">
        <v>377</v>
      </c>
      <c r="B256" s="12" t="s">
        <v>170</v>
      </c>
      <c r="C256" s="30">
        <v>77950</v>
      </c>
      <c r="D256" s="30">
        <v>78749</v>
      </c>
    </row>
    <row r="257" spans="1:4" ht="12" customHeight="1">
      <c r="A257" s="48"/>
      <c r="B257" s="12" t="s">
        <v>163</v>
      </c>
      <c r="C257" s="30"/>
      <c r="D257" s="30"/>
    </row>
    <row r="258" spans="1:4" ht="21" customHeight="1">
      <c r="A258" s="49" t="s">
        <v>206</v>
      </c>
      <c r="B258" s="46" t="s">
        <v>171</v>
      </c>
      <c r="C258" s="54">
        <f>C259+C260+C263+C261+C262</f>
        <v>350973</v>
      </c>
      <c r="D258" s="54">
        <f>D259+D260+D263+D261+D262</f>
        <v>346257</v>
      </c>
    </row>
    <row r="259" spans="1:4" ht="29.25" customHeight="1">
      <c r="A259" s="55" t="s">
        <v>192</v>
      </c>
      <c r="B259" s="12" t="s">
        <v>172</v>
      </c>
      <c r="C259" s="30">
        <v>110576</v>
      </c>
      <c r="D259" s="30">
        <v>105854</v>
      </c>
    </row>
    <row r="260" spans="1:4" ht="29.25" customHeight="1" hidden="1">
      <c r="A260" s="55" t="s">
        <v>193</v>
      </c>
      <c r="B260" s="12" t="s">
        <v>173</v>
      </c>
      <c r="C260" s="30"/>
      <c r="D260" s="30"/>
    </row>
    <row r="261" spans="1:4" ht="29.25" customHeight="1">
      <c r="A261" s="55" t="s">
        <v>378</v>
      </c>
      <c r="B261" s="12" t="s">
        <v>385</v>
      </c>
      <c r="C261" s="30">
        <v>119924</v>
      </c>
      <c r="D261" s="30">
        <v>120085</v>
      </c>
    </row>
    <row r="262" spans="1:4" ht="39" customHeight="1">
      <c r="A262" s="55" t="s">
        <v>55</v>
      </c>
      <c r="B262" s="12" t="s">
        <v>54</v>
      </c>
      <c r="C262" s="30">
        <v>7990</v>
      </c>
      <c r="D262" s="30">
        <v>7990</v>
      </c>
    </row>
    <row r="263" spans="1:4" ht="22.5" customHeight="1">
      <c r="A263" s="55" t="s">
        <v>379</v>
      </c>
      <c r="B263" s="4" t="s">
        <v>174</v>
      </c>
      <c r="C263" s="30">
        <f>120473-7990</f>
        <v>112483</v>
      </c>
      <c r="D263" s="30">
        <f>120318-7990</f>
        <v>112328</v>
      </c>
    </row>
    <row r="264" spans="1:4" ht="12" customHeight="1">
      <c r="A264" s="48"/>
      <c r="B264" s="12" t="s">
        <v>163</v>
      </c>
      <c r="C264" s="30"/>
      <c r="D264" s="30"/>
    </row>
    <row r="265" spans="1:4" ht="21" customHeight="1">
      <c r="A265" s="49" t="s">
        <v>205</v>
      </c>
      <c r="B265" s="46" t="s">
        <v>175</v>
      </c>
      <c r="C265" s="54">
        <f>C266+C267</f>
        <v>11615</v>
      </c>
      <c r="D265" s="54">
        <f>D266+D267</f>
        <v>11615</v>
      </c>
    </row>
    <row r="266" spans="1:4" ht="26.25" customHeight="1" hidden="1">
      <c r="A266" s="48" t="s">
        <v>380</v>
      </c>
      <c r="B266" s="42" t="s">
        <v>386</v>
      </c>
      <c r="C266" s="30"/>
      <c r="D266" s="30"/>
    </row>
    <row r="267" spans="1:4" ht="37.5" customHeight="1">
      <c r="A267" s="48" t="s">
        <v>381</v>
      </c>
      <c r="B267" s="12" t="s">
        <v>176</v>
      </c>
      <c r="C267" s="30">
        <v>11615</v>
      </c>
      <c r="D267" s="30">
        <v>11615</v>
      </c>
    </row>
    <row r="268" spans="1:4" ht="54" customHeight="1" hidden="1">
      <c r="A268" s="48"/>
      <c r="B268" s="12" t="s">
        <v>163</v>
      </c>
      <c r="C268" s="30"/>
      <c r="D268" s="30"/>
    </row>
    <row r="269" spans="1:4" ht="51.75" customHeight="1" hidden="1">
      <c r="A269" s="48"/>
      <c r="B269" s="12"/>
      <c r="C269" s="30"/>
      <c r="D269" s="30"/>
    </row>
    <row r="270" spans="1:4" ht="12.75" customHeight="1">
      <c r="A270" s="48"/>
      <c r="B270" s="12"/>
      <c r="C270" s="30"/>
      <c r="D270" s="30"/>
    </row>
    <row r="271" spans="1:4" ht="30" customHeight="1">
      <c r="A271" s="49" t="s">
        <v>204</v>
      </c>
      <c r="B271" s="46" t="s">
        <v>177</v>
      </c>
      <c r="C271" s="50">
        <f>SUM(C272:C277)</f>
        <v>11433971.6</v>
      </c>
      <c r="D271" s="50">
        <f>SUM(D272:D277)</f>
        <v>11981709.099999998</v>
      </c>
    </row>
    <row r="272" spans="1:4" ht="30" customHeight="1">
      <c r="A272" s="48" t="s">
        <v>194</v>
      </c>
      <c r="B272" s="12" t="s">
        <v>178</v>
      </c>
      <c r="C272" s="37">
        <v>3949821.8</v>
      </c>
      <c r="D272" s="37">
        <v>4131599.8</v>
      </c>
    </row>
    <row r="273" spans="1:4" ht="30" customHeight="1">
      <c r="A273" s="48" t="s">
        <v>195</v>
      </c>
      <c r="B273" s="12" t="s">
        <v>179</v>
      </c>
      <c r="C273" s="37">
        <f>5316801.4</f>
        <v>5316801.4</v>
      </c>
      <c r="D273" s="37">
        <f>5579024.6</f>
        <v>5579024.6</v>
      </c>
    </row>
    <row r="274" spans="1:4" ht="30" customHeight="1">
      <c r="A274" s="48" t="s">
        <v>98</v>
      </c>
      <c r="B274" s="12" t="s">
        <v>99</v>
      </c>
      <c r="C274" s="30">
        <v>1888243</v>
      </c>
      <c r="D274" s="30">
        <v>1983277</v>
      </c>
    </row>
    <row r="275" spans="1:4" ht="30" customHeight="1">
      <c r="A275" s="48" t="s">
        <v>148</v>
      </c>
      <c r="B275" s="12" t="s">
        <v>149</v>
      </c>
      <c r="C275" s="30">
        <v>224</v>
      </c>
      <c r="D275" s="30">
        <v>224</v>
      </c>
    </row>
    <row r="276" spans="1:4" ht="30" customHeight="1">
      <c r="A276" s="48" t="s">
        <v>196</v>
      </c>
      <c r="B276" s="12" t="s">
        <v>97</v>
      </c>
      <c r="C276" s="37">
        <f>96874.2-21.8</f>
        <v>96852.4</v>
      </c>
      <c r="D276" s="37">
        <f>99156.5-21.8</f>
        <v>99134.7</v>
      </c>
    </row>
    <row r="277" spans="1:4" ht="30" customHeight="1">
      <c r="A277" s="48" t="s">
        <v>197</v>
      </c>
      <c r="B277" s="12" t="s">
        <v>180</v>
      </c>
      <c r="C277" s="30">
        <v>182029</v>
      </c>
      <c r="D277" s="30">
        <v>188449</v>
      </c>
    </row>
    <row r="278" spans="1:4" ht="12" customHeight="1">
      <c r="A278" s="48"/>
      <c r="B278" s="12" t="s">
        <v>163</v>
      </c>
      <c r="C278" s="30"/>
      <c r="D278" s="30"/>
    </row>
    <row r="279" spans="1:4" ht="29.25" customHeight="1">
      <c r="A279" s="49" t="s">
        <v>198</v>
      </c>
      <c r="B279" s="46" t="s">
        <v>441</v>
      </c>
      <c r="C279" s="54">
        <f>SUM(C280:C281)</f>
        <v>345993</v>
      </c>
      <c r="D279" s="54">
        <f>SUM(D280:D281)</f>
        <v>363321</v>
      </c>
    </row>
    <row r="280" spans="1:4" ht="29.25" customHeight="1">
      <c r="A280" s="48" t="s">
        <v>199</v>
      </c>
      <c r="B280" s="12" t="s">
        <v>181</v>
      </c>
      <c r="C280" s="30">
        <v>283794</v>
      </c>
      <c r="D280" s="30">
        <v>299134</v>
      </c>
    </row>
    <row r="281" spans="1:4" ht="29.25" customHeight="1">
      <c r="A281" s="48" t="s">
        <v>435</v>
      </c>
      <c r="B281" s="12" t="s">
        <v>436</v>
      </c>
      <c r="C281" s="30">
        <v>62199</v>
      </c>
      <c r="D281" s="30">
        <v>64187</v>
      </c>
    </row>
    <row r="282" spans="1:4" ht="12" customHeight="1">
      <c r="A282" s="48"/>
      <c r="B282" s="12" t="s">
        <v>163</v>
      </c>
      <c r="C282" s="30"/>
      <c r="D282" s="30"/>
    </row>
    <row r="283" spans="1:4" ht="31.5" customHeight="1">
      <c r="A283" s="49" t="s">
        <v>200</v>
      </c>
      <c r="B283" s="46" t="s">
        <v>182</v>
      </c>
      <c r="C283" s="50">
        <f>SUM(C284:C287)</f>
        <v>452865.3</v>
      </c>
      <c r="D283" s="50">
        <f>SUM(D284:D287)</f>
        <v>225343.8</v>
      </c>
    </row>
    <row r="284" spans="1:4" ht="31.5" customHeight="1">
      <c r="A284" s="48" t="s">
        <v>201</v>
      </c>
      <c r="B284" s="12" t="s">
        <v>183</v>
      </c>
      <c r="C284" s="30">
        <v>72526</v>
      </c>
      <c r="D284" s="30">
        <v>75319</v>
      </c>
    </row>
    <row r="285" spans="1:4" ht="31.5" customHeight="1">
      <c r="A285" s="48" t="s">
        <v>202</v>
      </c>
      <c r="B285" s="56" t="s">
        <v>387</v>
      </c>
      <c r="C285" s="30">
        <v>245606</v>
      </c>
      <c r="D285" s="30">
        <f>15846</f>
        <v>15846</v>
      </c>
    </row>
    <row r="286" spans="1:4" ht="31.5" customHeight="1">
      <c r="A286" s="48" t="s">
        <v>203</v>
      </c>
      <c r="B286" s="43" t="s">
        <v>388</v>
      </c>
      <c r="C286" s="37">
        <f>110162.3+16915</f>
        <v>127077.3</v>
      </c>
      <c r="D286" s="37">
        <f>113949.8+12494</f>
        <v>126443.8</v>
      </c>
    </row>
    <row r="287" spans="1:4" ht="31.5" customHeight="1">
      <c r="A287" s="48" t="s">
        <v>473</v>
      </c>
      <c r="B287" s="43" t="s">
        <v>472</v>
      </c>
      <c r="C287" s="30">
        <v>7656</v>
      </c>
      <c r="D287" s="30">
        <v>7735</v>
      </c>
    </row>
    <row r="288" ht="12.75" customHeight="1">
      <c r="D288" s="27"/>
    </row>
    <row r="289" spans="1:4" ht="30.75" customHeight="1">
      <c r="A289" s="49" t="s">
        <v>431</v>
      </c>
      <c r="B289" s="46" t="s">
        <v>433</v>
      </c>
      <c r="C289" s="54">
        <f>C290+C291</f>
        <v>47284</v>
      </c>
      <c r="D289" s="54">
        <f>D290+D291</f>
        <v>48143</v>
      </c>
    </row>
    <row r="290" spans="1:4" ht="30.75" customHeight="1">
      <c r="A290" s="48" t="s">
        <v>432</v>
      </c>
      <c r="B290" s="12" t="s">
        <v>434</v>
      </c>
      <c r="C290" s="30">
        <v>47284</v>
      </c>
      <c r="D290" s="30">
        <v>48143</v>
      </c>
    </row>
    <row r="291" spans="1:4" ht="30.75" customHeight="1">
      <c r="A291" s="48" t="s">
        <v>128</v>
      </c>
      <c r="B291" s="43" t="s">
        <v>129</v>
      </c>
      <c r="C291" s="37"/>
      <c r="D291" s="37"/>
    </row>
    <row r="292" ht="12.75" customHeight="1">
      <c r="D292" s="27"/>
    </row>
    <row r="293" spans="1:4" ht="40.5" customHeight="1">
      <c r="A293" s="57" t="s">
        <v>425</v>
      </c>
      <c r="B293" s="58" t="s">
        <v>426</v>
      </c>
      <c r="C293" s="29">
        <f>C294</f>
        <v>450000</v>
      </c>
      <c r="D293" s="29">
        <f>D294</f>
        <v>450000</v>
      </c>
    </row>
    <row r="294" spans="1:4" ht="39.75" customHeight="1">
      <c r="A294" s="48" t="s">
        <v>424</v>
      </c>
      <c r="B294" s="12" t="s">
        <v>150</v>
      </c>
      <c r="C294" s="30">
        <v>450000</v>
      </c>
      <c r="D294" s="30">
        <v>450000</v>
      </c>
    </row>
    <row r="295" spans="1:3" ht="9.75" customHeight="1">
      <c r="A295" s="48"/>
      <c r="B295" s="12"/>
      <c r="C295" s="81"/>
    </row>
    <row r="296" spans="1:3" ht="28.5" customHeight="1" hidden="1">
      <c r="A296" s="48"/>
      <c r="B296" s="12" t="s">
        <v>53</v>
      </c>
      <c r="C296" s="81"/>
    </row>
    <row r="297" spans="1:3" ht="44.25" customHeight="1" hidden="1">
      <c r="A297" s="49" t="s">
        <v>427</v>
      </c>
      <c r="B297" s="59" t="s">
        <v>429</v>
      </c>
      <c r="C297" s="40" t="e">
        <f>C298</f>
        <v>#REF!</v>
      </c>
    </row>
    <row r="298" spans="1:3" ht="31.5" hidden="1">
      <c r="A298" s="48" t="s">
        <v>428</v>
      </c>
      <c r="B298" s="60" t="s">
        <v>430</v>
      </c>
      <c r="C298" s="33" t="e">
        <f>'[3]Прил 1'!$F$514</f>
        <v>#REF!</v>
      </c>
    </row>
    <row r="299" ht="15" customHeight="1">
      <c r="A299" s="48"/>
    </row>
    <row r="300" spans="1:4" ht="27" customHeight="1">
      <c r="A300" s="49"/>
      <c r="B300" s="31" t="s">
        <v>395</v>
      </c>
      <c r="C300" s="29">
        <f>C301</f>
        <v>240000</v>
      </c>
      <c r="D300" s="29">
        <f>D301</f>
        <v>473000</v>
      </c>
    </row>
    <row r="301" spans="1:4" ht="26.25" customHeight="1">
      <c r="A301" s="48"/>
      <c r="B301" s="28" t="s">
        <v>396</v>
      </c>
      <c r="C301" s="32">
        <v>240000</v>
      </c>
      <c r="D301" s="32">
        <f>480000-8000+1000</f>
        <v>473000</v>
      </c>
    </row>
    <row r="302" spans="3:4" ht="69" customHeight="1">
      <c r="C302" s="100">
        <f>C301/(C232-C179-C201-C222)*100</f>
        <v>2.5003732327961035</v>
      </c>
      <c r="D302" s="99">
        <f>D301/(D232-D179-D201-D222)*100</f>
        <v>5.002199169804145</v>
      </c>
    </row>
    <row r="303" spans="1:4" ht="21" customHeight="1">
      <c r="A303" s="114" t="s">
        <v>58</v>
      </c>
      <c r="B303" s="114"/>
      <c r="C303" s="100"/>
      <c r="D303" s="99"/>
    </row>
    <row r="304" spans="1:4" ht="18.75">
      <c r="A304" s="94" t="s">
        <v>57</v>
      </c>
      <c r="B304" s="93"/>
      <c r="C304" s="104" t="s">
        <v>45</v>
      </c>
      <c r="D304" s="104"/>
    </row>
    <row r="305" spans="1:4" ht="24" customHeight="1">
      <c r="A305" s="94" t="s">
        <v>46</v>
      </c>
      <c r="B305" s="93"/>
      <c r="C305" s="104" t="s">
        <v>43</v>
      </c>
      <c r="D305" s="104"/>
    </row>
    <row r="306" spans="1:3" ht="18.75">
      <c r="A306" s="105"/>
      <c r="B306" s="106"/>
      <c r="C306" s="38"/>
    </row>
    <row r="307" spans="1:4" ht="25.5" customHeight="1">
      <c r="A307" s="95"/>
      <c r="B307" s="97" t="s">
        <v>59</v>
      </c>
      <c r="C307" s="104" t="s">
        <v>47</v>
      </c>
      <c r="D307" s="104"/>
    </row>
    <row r="308" spans="3:4" ht="18.75" hidden="1">
      <c r="C308" s="27">
        <f>C234+C247+C252+C258+C265+C271+C279+C283+C289+C293+C300</f>
        <v>18253191.1</v>
      </c>
      <c r="D308" s="27">
        <f>D234+D247+D252+D258+D265+D271+D279+D283+D289+D293+D300</f>
        <v>18491022.7</v>
      </c>
    </row>
    <row r="311" spans="3:4" ht="18.75">
      <c r="C311" s="101">
        <f>C301/(C232-C179-C201-C222)*100</f>
        <v>2.5003732327961035</v>
      </c>
      <c r="D311" s="101">
        <f>D301/(D232-D179-D201-D222)*100</f>
        <v>5.002199169804145</v>
      </c>
    </row>
  </sheetData>
  <sheetProtection/>
  <mergeCells count="14">
    <mergeCell ref="A5:C5"/>
    <mergeCell ref="A9:A11"/>
    <mergeCell ref="B9:B11"/>
    <mergeCell ref="C9:D10"/>
    <mergeCell ref="A7:D7"/>
    <mergeCell ref="C304:D304"/>
    <mergeCell ref="C305:D305"/>
    <mergeCell ref="C307:D307"/>
    <mergeCell ref="A306:B306"/>
    <mergeCell ref="A303:B303"/>
    <mergeCell ref="C1:D1"/>
    <mergeCell ref="C2:D2"/>
    <mergeCell ref="C3:D3"/>
    <mergeCell ref="C4:D4"/>
  </mergeCells>
  <printOptions horizontalCentered="1"/>
  <pageMargins left="0.7874015748031497" right="0.5905511811023623" top="0.5905511811023623" bottom="0.5905511811023623" header="0.5118110236220472" footer="0.5118110236220472"/>
  <pageSetup horizontalDpi="180" verticalDpi="18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DT3FT-BFH4M-GYYH8-PG9C3-8K2FJ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403-4</dc:creator>
  <cp:keywords/>
  <dc:description/>
  <cp:lastModifiedBy>Пользователь</cp:lastModifiedBy>
  <cp:lastPrinted>2018-12-18T06:41:33Z</cp:lastPrinted>
  <dcterms:created xsi:type="dcterms:W3CDTF">2004-12-09T14:08:30Z</dcterms:created>
  <dcterms:modified xsi:type="dcterms:W3CDTF">2018-12-18T06:41:41Z</dcterms:modified>
  <cp:category/>
  <cp:version/>
  <cp:contentType/>
  <cp:contentStatus/>
</cp:coreProperties>
</file>